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2" windowWidth="15480" windowHeight="9432" activeTab="9"/>
  </bookViews>
  <sheets>
    <sheet name="прил1." sheetId="1" r:id="rId1"/>
    <sheet name="прил1 (2)" sheetId="2" state="hidden" r:id="rId2"/>
    <sheet name="прил3" sheetId="3" state="hidden" r:id="rId3"/>
    <sheet name="прил 2" sheetId="4" r:id="rId4"/>
    <sheet name="Прил 3" sheetId="5" r:id="rId5"/>
    <sheet name="Прил 4" sheetId="6" r:id="rId6"/>
    <sheet name="прил 5" sheetId="7" r:id="rId7"/>
    <sheet name="прил5 (2)" sheetId="8" state="hidden" r:id="rId8"/>
    <sheet name="прил 6." sheetId="9" r:id="rId9"/>
    <sheet name="прил 7" sheetId="10" r:id="rId10"/>
    <sheet name="прил 8" sheetId="11" r:id="rId11"/>
    <sheet name="прил 9." sheetId="12" r:id="rId12"/>
    <sheet name="прил6 (2)" sheetId="13" state="hidden" r:id="rId13"/>
    <sheet name="прил 10" sheetId="14" r:id="rId14"/>
    <sheet name="прил 11" sheetId="15" r:id="rId15"/>
    <sheet name="прил7 (2)" sheetId="16" state="hidden" r:id="rId16"/>
    <sheet name="прил8" sheetId="17" state="hidden" r:id="rId17"/>
    <sheet name="прил8 (2)" sheetId="18" state="hidden" r:id="rId18"/>
    <sheet name="прил9" sheetId="19" state="hidden" r:id="rId19"/>
    <sheet name="прил9 (2)" sheetId="20" state="hidden" r:id="rId20"/>
    <sheet name="прил 12" sheetId="21" r:id="rId21"/>
    <sheet name="Прил 13" sheetId="22" r:id="rId22"/>
    <sheet name="Прил 14" sheetId="23" r:id="rId23"/>
    <sheet name="прил 15" sheetId="24" r:id="rId24"/>
    <sheet name="прил 16" sheetId="25" r:id="rId25"/>
  </sheets>
  <definedNames>
    <definedName name="_xlnm.Print_Titles" localSheetId="13">'прил 10'!$10:$10</definedName>
    <definedName name="_xlnm.Print_Titles" localSheetId="14">'прил 11'!$10:$10</definedName>
    <definedName name="_xlnm.Print_Titles" localSheetId="20">'прил 12'!$10:$10</definedName>
    <definedName name="_xlnm.Print_Titles" localSheetId="6">'прил 5'!$12:$12</definedName>
    <definedName name="_xlnm.Print_Titles" localSheetId="8">'прил 6.'!$12:$12</definedName>
    <definedName name="_xlnm.Print_Titles" localSheetId="9">'прил 7'!$10:$10</definedName>
    <definedName name="_xlnm.Print_Titles" localSheetId="10">'прил 8'!$10:$10</definedName>
    <definedName name="_xlnm.Print_Titles" localSheetId="11">'прил 9.'!$10:$10</definedName>
    <definedName name="_xlnm.Print_Titles" localSheetId="7">'прил5 (2)'!$10:$10</definedName>
    <definedName name="_xlnm.Print_Titles" localSheetId="12">'прил6 (2)'!$10:$10</definedName>
    <definedName name="_xlnm.Print_Titles" localSheetId="15">'прил7 (2)'!$10:$10</definedName>
    <definedName name="_xlnm.Print_Area" localSheetId="13">'прил 10'!$A$1:$J$195</definedName>
    <definedName name="_xlnm.Print_Area" localSheetId="14">'прил 11'!$A$1:$F$210</definedName>
    <definedName name="_xlnm.Print_Area" localSheetId="20">'прил 12'!$A$1:$G$205</definedName>
    <definedName name="_xlnm.Print_Area" localSheetId="3">'прил 2'!$A$1:$D$32</definedName>
    <definedName name="_xlnm.Print_Area" localSheetId="6">'прил 5'!$A$1:$C$93</definedName>
    <definedName name="_xlnm.Print_Area" localSheetId="8">'прил 6.'!$A$1:$D$91</definedName>
    <definedName name="_xlnm.Print_Area" localSheetId="9">'прил 7'!$A$1:$H$297</definedName>
    <definedName name="_xlnm.Print_Area" localSheetId="10">'прил 8'!$A$1:$I$307</definedName>
    <definedName name="_xlnm.Print_Area" localSheetId="11">'прил 9.'!$A$1:$I$274</definedName>
    <definedName name="_xlnm.Print_Area" localSheetId="1">'прил1 (2)'!$A$1:$D$32</definedName>
    <definedName name="_xlnm.Print_Area" localSheetId="0">'прил1.'!$A$1:$C$32</definedName>
    <definedName name="_xlnm.Print_Area" localSheetId="7">'прил5 (2)'!$A$1:$I$286</definedName>
    <definedName name="_xlnm.Print_Area" localSheetId="12">'прил6 (2)'!$A$1:$J$286</definedName>
    <definedName name="_xlnm.Print_Area" localSheetId="15">'прил7 (2)'!$A$1:$G$165</definedName>
  </definedNames>
  <calcPr fullCalcOnLoad="1"/>
</workbook>
</file>

<file path=xl/sharedStrings.xml><?xml version="1.0" encoding="utf-8"?>
<sst xmlns="http://schemas.openxmlformats.org/spreadsheetml/2006/main" count="12806" uniqueCount="948">
  <si>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</si>
  <si>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1  05  00000  00  0000  000</t>
  </si>
  <si>
    <t>НАЛОГИ НА СОВОКУПНЫЙ ДОХОД</t>
  </si>
  <si>
    <t>Единый сельскохозяйственный налог</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</si>
  <si>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</si>
  <si>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</si>
  <si>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1  13  00000  00  0000  000</t>
  </si>
  <si>
    <t>Обеспечение пожарной безопасности</t>
  </si>
  <si>
    <t>000 01  00  00  00  00  0000  000</t>
  </si>
  <si>
    <t>ИСТОЧНИКИ ВНУТРЕННЕГО ФИНАНСИРОВАНИЯ ДЕФИЦИТОВ  БЮДЖЕТОВ</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</si>
  <si>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</si>
  <si>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</si>
  <si>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</si>
  <si>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</si>
  <si>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</si>
  <si>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</si>
  <si>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000 01  03  01  00  00  0000  000</t>
  </si>
  <si>
    <t>Бюджетные кредиты от других бюджетов бюджетной  системы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</si>
  <si>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</si>
  <si>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</si>
  <si>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</si>
  <si>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</si>
  <si>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</si>
  <si>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</si>
  <si>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</si>
  <si>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</si>
  <si>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</si>
  <si>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</si>
  <si>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</si>
  <si>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</si>
  <si>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</si>
  <si>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</si>
  <si>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</si>
  <si>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</si>
  <si>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</si>
  <si>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</si>
  <si>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000 01  02  00  00  10  0000  710</t>
  </si>
  <si>
    <t>Получение кредитов от кредитных организаций  бюджетами поселений в валюте  Российской Федерации</t>
  </si>
  <si>
    <t>000 01  02  00  00  10  0000  810</t>
  </si>
  <si>
    <t>Погашение бюджетами поселений  кредитов от кредитных организаций в валюте  Российской Федерации</t>
  </si>
  <si>
    <t>000 01  03  01  00  10  0000  710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</si>
  <si>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</si>
  <si>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000 01  03  01  00  10  0000  810</t>
  </si>
  <si>
    <t>Погашение бюджетами поселений  кредитов от других бюджетов бюджетной системы  Российской Федерации в валюте Российской  Федерации</t>
  </si>
  <si>
    <t>000 01  05  02  01  10  0000  510</t>
  </si>
  <si>
    <t>000 01  05  02  01  10  0000  610</t>
  </si>
  <si>
    <t>Уменьшение прочих остатков денежных средств  бюджетов поселений</t>
  </si>
  <si>
    <t>Увеличение прочих остатков денежных средств  бюджетов поселений</t>
  </si>
  <si>
    <t>2 00 00000 00 0000 000</t>
  </si>
  <si>
    <t>2 02 00000 00 0000 000</t>
  </si>
  <si>
    <t>Прочие субсидии</t>
  </si>
  <si>
    <t>Прочие субвенции</t>
  </si>
  <si>
    <t>1 00 00000 00 0000 000</t>
  </si>
  <si>
    <t>1 06 00000 00 0000 000</t>
  </si>
  <si>
    <t>НАЛОГИ НА ИМУЩЕСТВО</t>
  </si>
  <si>
    <t>1 06 01000 00 0000 110</t>
  </si>
  <si>
    <t>Налог на имущество физических лиц</t>
  </si>
  <si>
    <t>1 06 01030 10 0000 110</t>
  </si>
  <si>
    <t>1 06 06000 00 0000 110</t>
  </si>
  <si>
    <t>Земельный налог</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</si>
  <si>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</si>
  <si>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</si>
  <si>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</si>
  <si>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</si>
  <si>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</si>
  <si>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</si>
  <si>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</si>
  <si>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</si>
  <si>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</si>
  <si>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Доходы бюджета - ИТОГО</t>
  </si>
  <si>
    <t>Код группы, подгруппы, статьи и вида источников</t>
  </si>
  <si>
    <t>Рз</t>
  </si>
  <si>
    <t>ПР</t>
  </si>
  <si>
    <t>ВР</t>
  </si>
  <si>
    <t>001</t>
  </si>
  <si>
    <t>01</t>
  </si>
  <si>
    <t>02</t>
  </si>
  <si>
    <t>100</t>
  </si>
  <si>
    <t>В С Е Г О</t>
  </si>
  <si>
    <t>ОБЩЕГОСУДАРСТВЕННЫЕ ВОПРОСЫ</t>
  </si>
  <si>
    <t>Функционирование высшего должностного лица субъекта Российской Федерации и муниципального образования</t>
  </si>
  <si>
    <t>04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</si>
  <si>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</si>
  <si>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</si>
  <si>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200</t>
  </si>
  <si>
    <t>Иные бюджетные ассигнования</t>
  </si>
  <si>
    <t>800</t>
  </si>
  <si>
    <t>06</t>
  </si>
  <si>
    <t>Межбюджетные трансферты</t>
  </si>
  <si>
    <t>500</t>
  </si>
  <si>
    <t>Обеспечение проведения выборов и референдумов</t>
  </si>
  <si>
    <t>07</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</si>
  <si>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</si>
  <si>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</si>
  <si>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Резервные фонды органов местного самоуправления</t>
  </si>
  <si>
    <t xml:space="preserve">Резервные фонды </t>
  </si>
  <si>
    <t>Другие общегосударственные вопросы</t>
  </si>
  <si>
    <t>13</t>
  </si>
  <si>
    <t>05 0</t>
  </si>
  <si>
    <t>09 0</t>
  </si>
  <si>
    <t>НАЦИОНАЛЬНАЯ ОБОРОНА</t>
  </si>
  <si>
    <t>Мобилизационная и вневойсковая подготовка</t>
  </si>
  <si>
    <t>03</t>
  </si>
  <si>
    <t>НАЦИОНАЛЬНАЯ БЕЗОПАСНОСТЬ И ПРАВООХРАНИТЕЛЬНАЯ ДЕЯТЕЛЬНОСТЬ</t>
  </si>
  <si>
    <t>600</t>
  </si>
  <si>
    <t>Предоставление субсидий бюджетным, автономным учреждениям и иным некоммерческим организациям</t>
  </si>
  <si>
    <t>Другие вопросы в области национальной безопасности и правоохранительной деятельности</t>
  </si>
  <si>
    <t>12 0</t>
  </si>
  <si>
    <t>14</t>
  </si>
  <si>
    <t>НАЦИОНАЛЬНАЯ ЭКОНОМИКА</t>
  </si>
  <si>
    <t>Другие вопросы в области национальной экономики</t>
  </si>
  <si>
    <t>12</t>
  </si>
  <si>
    <t>ЖИЛИЩНО-КОММУНАЛЬНОЕ ХОЯЙСТВО</t>
  </si>
  <si>
    <t>05</t>
  </si>
  <si>
    <t>Коммунальное хозяйство</t>
  </si>
  <si>
    <t>Благоустройство</t>
  </si>
  <si>
    <t xml:space="preserve">КУЛЬТУРА, КИНЕМАТОГРАФИЯ </t>
  </si>
  <si>
    <t>08</t>
  </si>
  <si>
    <t>Культура</t>
  </si>
  <si>
    <t>СОЦИАЛЬНАЯ ПОЛИТИКА</t>
  </si>
  <si>
    <t>Пенсионное обеспечение</t>
  </si>
  <si>
    <t>Выплата пенсий за выслугу лет и доплат к пенсиям муниципальных служащих</t>
  </si>
  <si>
    <t>Социальное обеспечение и иные выплаты населению</t>
  </si>
  <si>
    <t>300</t>
  </si>
  <si>
    <t>Социальное обеспечение населения</t>
  </si>
  <si>
    <t>10</t>
  </si>
  <si>
    <t>ОБРАЗОВАНИЕ</t>
  </si>
  <si>
    <t>Молодежная политика и оздоровление детей</t>
  </si>
  <si>
    <t xml:space="preserve">08 1 </t>
  </si>
  <si>
    <t>ФИЗИЧЕСКАЯ КУЛЬТУРА И СПОРТ</t>
  </si>
  <si>
    <t>Массовый спорт</t>
  </si>
  <si>
    <t>11</t>
  </si>
  <si>
    <t xml:space="preserve">08 2 </t>
  </si>
  <si>
    <t>Муниципальная программа _____________кого сельсовета Рыльского района Курской области «Социальная поддержка граждан в _____________ком сельсовете Рыльского района Курской области на 2014-2016 годы»</t>
  </si>
  <si>
    <t>Подпрограмма «Социальная поддержка отдельных категорий граждан»  муниципальной программы _____________кого сельсовета «Социальная поддержка граждан в муниципальном образовании «_____________кий сельсовет» Рыльского района Курской области на 2014 – 2016 годы</t>
  </si>
  <si>
    <t>ЦСР</t>
  </si>
  <si>
    <t>Наименование</t>
  </si>
  <si>
    <t>01 0</t>
  </si>
  <si>
    <t>0000</t>
  </si>
  <si>
    <t>01 1</t>
  </si>
  <si>
    <t>Расходы на обеспечение деятельности (оказание услуг) муниципальных учреждений</t>
  </si>
  <si>
    <t>1402</t>
  </si>
  <si>
    <t>Обеспечение деятельности и выполнение функций органов местного самоуправления</t>
  </si>
  <si>
    <t>02 0</t>
  </si>
  <si>
    <t>02 1</t>
  </si>
  <si>
    <t>1445</t>
  </si>
  <si>
    <t>05 1</t>
  </si>
  <si>
    <t>Мероприятия в области энергосбережения</t>
  </si>
  <si>
    <t xml:space="preserve">07 0 </t>
  </si>
  <si>
    <t>07 1</t>
  </si>
  <si>
    <t>1433</t>
  </si>
  <si>
    <t>Мероприятия по благоустройству</t>
  </si>
  <si>
    <t xml:space="preserve">08 0 </t>
  </si>
  <si>
    <t>Реализация мероприятий в сфере молодежной политики</t>
  </si>
  <si>
    <t>09 1</t>
  </si>
  <si>
    <t>Мероприятия, направленные на развитие муниципальной службы</t>
  </si>
  <si>
    <t>12 1</t>
  </si>
  <si>
    <t>Реализация мероприятий направленных на обеспечение правопорядка на территории муниципального образования</t>
  </si>
  <si>
    <t>13 0</t>
  </si>
  <si>
    <t>13 1</t>
  </si>
  <si>
    <t>16 0</t>
  </si>
  <si>
    <t>16 1</t>
  </si>
  <si>
    <t>71 0</t>
  </si>
  <si>
    <t>Обеспечение функционирования главы муниципального образования</t>
  </si>
  <si>
    <t>71 1</t>
  </si>
  <si>
    <t>Глава муниципального образования</t>
  </si>
  <si>
    <t>73 0</t>
  </si>
  <si>
    <t>Обеспечение функционирования местных администраций</t>
  </si>
  <si>
    <t>73 1</t>
  </si>
  <si>
    <t>Обеспечение деятельности администрации муниципального образования</t>
  </si>
  <si>
    <t>74 0</t>
  </si>
  <si>
    <t>Обеспечение деятельности контрольно-счетных органов муниципального образования</t>
  </si>
  <si>
    <t>74 1</t>
  </si>
  <si>
    <t>Руководитель контрольно-счетного органа муниципального образования</t>
  </si>
  <si>
    <t>74 2</t>
  </si>
  <si>
    <t>Аудиторы контрольно-счетного органа муниципального образования</t>
  </si>
  <si>
    <t>74 3</t>
  </si>
  <si>
    <t>Аппарат контрольно-счетного органа муниципального образования</t>
  </si>
  <si>
    <t>1467</t>
  </si>
  <si>
    <t>Осуществление переданных полномочий от поселений муниципальному району в сфере внешнего муниципального финансового контроля</t>
  </si>
  <si>
    <t>77 0</t>
  </si>
  <si>
    <t>Непрограммная деятельность органов местного самоуправления</t>
  </si>
  <si>
    <t>77 2</t>
  </si>
  <si>
    <t>Непрограммные расходы органов местного самоуправления</t>
  </si>
  <si>
    <t>Осуществление первичного воинского учета на территориях, где отсутствуют военные комиссариаты</t>
  </si>
  <si>
    <t>77 3</t>
  </si>
  <si>
    <t>Организация и проведение выборов и референдумов</t>
  </si>
  <si>
    <t>1441</t>
  </si>
  <si>
    <t>Подготовка и проведение выборов</t>
  </si>
  <si>
    <t>78 0</t>
  </si>
  <si>
    <t>78 1</t>
  </si>
  <si>
    <t>Резервные фонды</t>
  </si>
  <si>
    <t>Резервный фонд местной администрации</t>
  </si>
  <si>
    <t>Код бюджетной классификации Российской    Федерации</t>
  </si>
  <si>
    <t>Наименование доходов</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</si>
  <si>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</si>
  <si>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</si>
  <si>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</si>
  <si>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</si>
  <si>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</si>
  <si>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</si>
  <si>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1 08 00000 00 0000 000</t>
  </si>
  <si>
    <t>ГОСУДАРСТВЕННАЯ ПОШЛИНА</t>
  </si>
  <si>
    <t>1 11 00000 00 0000 000</t>
  </si>
  <si>
    <t>1 11 05000 00 0000 120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</si>
  <si>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</si>
  <si>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</si>
  <si>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1 11 05013 10 0000 120</t>
  </si>
  <si>
    <t>1 14 00000 00 0000 000</t>
  </si>
  <si>
    <t>ДОХОДЫ ОТ ПРОДАЖИ МАТЕРИАЛЬНЫХ И НЕМАТЕРИАЛЬНЫХ АКТИВОВ</t>
  </si>
  <si>
    <t>к решению Собрания Депутатов Ивановского сельсовета</t>
  </si>
  <si>
    <t>Источники внутреннего финансирования дефицита бюджета  муниципального</t>
  </si>
  <si>
    <t>1 03  00000  00  0000  000</t>
  </si>
  <si>
    <t>НАЛОГИ НА ТОВАРЫ (РАБОТЫ, УСЛУГИ)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</si>
  <si>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</si>
  <si>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</si>
  <si>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</si>
  <si>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дизильное топливо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</si>
  <si>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</si>
  <si>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</si>
  <si>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</si>
  <si>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</si>
  <si>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</si>
  <si>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</si>
  <si>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Муниципальная программа Ивановского сельсовета Рыльского района Курской области  «Энергосбережение и повышение энергетической эффективности в Ивановском сельсовете Рыльского района Курской области на  2014– 2016 годы»</t>
  </si>
  <si>
    <t>Подпрограмма "Энергосбережение"  муниципальной программы "Энергосбережение и повышение энергетической эффективности в  Ивановском сельсовете Рыльского района Курской области на  2014– 2016 годы»</t>
  </si>
  <si>
    <t>Муниципальная программа Ивановского сельсовета Рыльского района Курской области «Развитие муниципальной службы в Ивановском сельсовете Рыльского района  Курской области на 2014-2016 годы»</t>
  </si>
  <si>
    <t>79 0</t>
  </si>
  <si>
    <t xml:space="preserve">Непрограммные расходы на обеспечение деятельности муниципальных казенных  учреждений </t>
  </si>
  <si>
    <t>Расходы на обеспечение деятельности и выполнение функций муниципального казенного учреждения «Управление хозяйственного и транспортного обеспечения Администрации Ивановского сельсовета Рыльского района»</t>
  </si>
  <si>
    <t>79 1</t>
  </si>
  <si>
    <t>Муниципальная программа Ивановского сельсовета  Рыльского района Курской области "Защита населения и территорий Ивановского сельсовета Рыльского района Курской области от чрезвычайных ситуаций, обеспечение пожарной безопасности и безопасности людей на водных объектах на 2015-2019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</si>
  <si>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Ивановского сельсовета  Рыльского района Курской области "Защита населения и территорий Ивановского сельсовета Рыльского района Курской области от чрезвычайных ситуаций, обеспечение пожарной безопасности и безопасности людей на водных объектах на 2015-2019 годы"</t>
  </si>
  <si>
    <t>Муниципальная программа Ивановского сельсовета Рыльского района Курской области"Профилактика преступлений и иных правонарушений в Ивановском сельсовете Рыльского района Курской области  на 2014-2016 годы"</t>
  </si>
  <si>
    <t>04 0</t>
  </si>
  <si>
    <t>Муниципальная программа  Ивановского сельсовета Рыльского района Курской области  «Управление муниципальным имуществом Ивановского сельсовета Рыльского района Курской области на 2015 – 2019  годы»</t>
  </si>
  <si>
    <t>04 1</t>
  </si>
  <si>
    <t xml:space="preserve">Муниципальная программа Ивановского сельсовета Рыльского района Курской области  «Развитие культуры в Ивановском сельсовете Рыльского района Курской области» на 2014-2016 годы </t>
  </si>
  <si>
    <t>Муниципальная программа Ивановского сельсовета Рыльского района Курской области   «Социальная поддержка граждан в муниципальном образовании «Ивановский сельсовет» Рыльского района Курской области на 2014 – 2016 годы</t>
  </si>
  <si>
    <t>Подпрограмма «Социальная поддержка семьи и детей» муниципальной программы «Социальная поддержка граждан в  муниципальном образовании «Ивановский сельсовет» Рыльского района Курской облас-ти на 2014-2016 годы</t>
  </si>
  <si>
    <t>02 2</t>
  </si>
  <si>
    <t>1474</t>
  </si>
  <si>
    <t>Мероприятия в области улучшения демографической ситуации, совершенствования социальной поддержки семьи и детей.</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</si>
  <si>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</si>
  <si>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Создание условий для успешного выступления спортсменов муниципального образования на спортивных соревнованиях и развития спортивного резерва</t>
  </si>
  <si>
    <t>Администрация Ивановского сельсовета Рыльского района Курской области</t>
  </si>
  <si>
    <t>Реализация мероприятий по распространению официальной информации</t>
  </si>
  <si>
    <t>09</t>
  </si>
  <si>
    <t>Защита населения и территории от чрезвычайных ситуаций природного и техногенного характера, гражданская оборона</t>
  </si>
  <si>
    <t>Транспорт</t>
  </si>
  <si>
    <t xml:space="preserve">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2015-2017 годах"
</t>
  </si>
  <si>
    <t>11 0</t>
  </si>
  <si>
    <t>11 2</t>
  </si>
  <si>
    <t xml:space="preserve">Подпрограмма ""Развитие пассажирских перевозок в Ивановском сельсовете Рыльского района Курской области "  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2015-2017 годах"
</t>
  </si>
  <si>
    <t>Дорожное хозяйство (дорожные фонды)</t>
  </si>
  <si>
    <t>11 1</t>
  </si>
  <si>
    <t>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2015-2017 годах"</t>
  </si>
  <si>
    <t>Подпрограмма "Развитие сети  автомобильных дорог  Ивановского сельсовета Рыльского района Курской области " 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2015-2017 годах"</t>
  </si>
  <si>
    <t xml:space="preserve"> Осуществление переданных полномочий от муниципального района сельским поселениям в сфере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осуществления муниципального контроля за сохранностью автомобильных дорог местного значенияв грраницах населенных пунктов поселения,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</si>
  <si>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Осуществление переданных полномочий от муниципального района сельским поселениям в сфере утверждения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осуществления муниципального земельного контроля в границах поселения, осуществления в случаях, предусмотренных Градостроительным кодексом Российской Федерации, осмотров зданий, сооружений и выдачи рекомендаций об устранении выявленных в ходе таких осмотров нарушений
</t>
  </si>
  <si>
    <t>07 2</t>
  </si>
  <si>
    <t>1492</t>
  </si>
  <si>
    <t>Жилищное хозяйство</t>
  </si>
  <si>
    <t>07 0</t>
  </si>
  <si>
    <t>1484</t>
  </si>
  <si>
    <t xml:space="preserve"> Осуществление переданных полномочий от муниципального района сельским поселениям в сфере  обеспечения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</si>
  <si>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 Осуществление переданных полномочий от муниципального района сельским поселениям в сфере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t>
  </si>
  <si>
    <t>1497</t>
  </si>
  <si>
    <t>Муниципальная программа Ивановского сельсовета Рыльского района Курской области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</si>
  <si>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подпрограмма «Создание условий для обеспечения доступным и конфортным жильем граждан поселения" 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</si>
  <si>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Подпрограмма «Создание условий для обеспечения доступным и конфортным жильем граждан поселения" 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</si>
  <si>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Подпрограмма "Создание условий для обеспечения качественными услугами жилищно-коммунального хозяйства населения Ивановского сельсовета Рыльского района Курской области" 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</si>
  <si>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1483</t>
  </si>
  <si>
    <t xml:space="preserve">Осуществление переданных полномочий от муниципального района сельским поселениям в сфере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t>
  </si>
  <si>
    <t>400</t>
  </si>
  <si>
    <t>Капитальные вложения в объекты государственной (муниципальной) собственности</t>
  </si>
  <si>
    <t>Подпрограмма «Социальное развитие села Ивановского сельсовета Рыльского района Курской области на период 2014-2017 годы и на период до 2020 года" муниципальной  программы «Устойчивое развитие сельских территорий"</t>
  </si>
  <si>
    <t xml:space="preserve">Муниципальная программа «Устойчивое развитие сельских территорий" </t>
  </si>
  <si>
    <t>1490</t>
  </si>
  <si>
    <t xml:space="preserve">Осуществление переданных полномочий от муниципального района сельским поселениям в сфере создания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t>
  </si>
  <si>
    <t>1491</t>
  </si>
  <si>
    <t xml:space="preserve">Осуществление переданных полномочий от муниципального района сельским поселениям в сфере организации сбора и вывоза бытовых отходов и мусора
</t>
  </si>
  <si>
    <t>1493</t>
  </si>
  <si>
    <t>Осуществление переданных полномочий от муниципального района сельским поселениям в сфере организации   ритуальных услуг и содержания мест захоронения</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</si>
  <si>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</si>
  <si>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Осуществление переданных полномочий от муниципального района сельским поселениям в сфере организации библиотечного обслуживания населения, комплектования и обеспечения сохранности библиотечных фондов библиотек поселения</t>
  </si>
  <si>
    <t>01 2</t>
  </si>
  <si>
    <t>Подпрограмма «Социальная поддержка отдельных категорий граждан» муниципальной программы «Социальная поддержка граждан в  муниципальном образовании «Ивановский сельсовет» Рыльского района Курской облас-ти на 2014-2016 годы</t>
  </si>
  <si>
    <t>Осуществление мер по улучшению положения и качества жизни пожилых людей</t>
  </si>
  <si>
    <t>1473</t>
  </si>
  <si>
    <t>Другие вопросы в области культуры, кинематографии</t>
  </si>
  <si>
    <t>01 4</t>
  </si>
  <si>
    <t xml:space="preserve">Подпрограмма «Обеспечение условий реализации муниципальной программы и прочие мероприятия в области культуры» муниципальной программы Ивановского сельсовета Рыльского района Курской области «Развитие культуры в Ивановском сельсовете  Рыльского района Курской области на 2014-2016 годы» </t>
  </si>
  <si>
    <t>Мероприятия по капитальному ремонту муниципального жилищного фонда</t>
  </si>
  <si>
    <t>1 06 06030 00 0000 110</t>
  </si>
  <si>
    <t>Земельный налог с организаций</t>
  </si>
  <si>
    <t>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</si>
  <si>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</si>
  <si>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</si>
  <si>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</si>
  <si>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1 06 06043 10 0000 110</t>
  </si>
  <si>
    <t>Земельный налог с физических лиц, обладающих земельным участком, расположенным в границах сельских поселений</t>
  </si>
  <si>
    <t>Прочие доходы от компенсации затрат государства</t>
  </si>
  <si>
    <t>Прочие доходы от компенсации затрат бюджетов сельских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</si>
  <si>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</si>
  <si>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</si>
  <si>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</si>
  <si>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Выполнение других (прочих) обязательств органа местного самоуправления</t>
  </si>
  <si>
    <t>Подпрограмма «Совершенствование системы управления муниципальным имуществом на территории Ивановского сельсовета Рыльского района Курской области»  муниципальной программы  Ивановского сельсовета Рыльского района Курской области «Управление муниципальным имуществом Ивановского сельсовета Рыльского района Курской области на 2015 – 2019  годы»</t>
  </si>
  <si>
    <t>Другие вопросы в области жилищно-коммунального хозяйства</t>
  </si>
  <si>
    <t xml:space="preserve">08 </t>
  </si>
  <si>
    <t xml:space="preserve">01 </t>
  </si>
  <si>
    <t xml:space="preserve"> </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</si>
  <si>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</si>
  <si>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</si>
  <si>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</si>
  <si>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t>
  </si>
  <si>
    <t>С1402</t>
  </si>
  <si>
    <t>00000</t>
  </si>
  <si>
    <t>руб.</t>
  </si>
  <si>
    <t>Основное мероприятие "Создание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t>
  </si>
  <si>
    <t>С1437</t>
  </si>
  <si>
    <t>С1404</t>
  </si>
  <si>
    <t>С1439</t>
  </si>
  <si>
    <t>С1401</t>
  </si>
  <si>
    <t>51180</t>
  </si>
  <si>
    <t>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t>
  </si>
  <si>
    <t>С1413</t>
  </si>
  <si>
    <t>С1415</t>
  </si>
  <si>
    <t>Обеспечение первичных мер пожарной безопасности в границах населенных пунктов муниципальных образований</t>
  </si>
  <si>
    <t>С1435</t>
  </si>
  <si>
    <t>Основное мероприятие: усиление социальной профилактики правонарушений среди несовершеннолетних</t>
  </si>
  <si>
    <t>Основное мероприятие "Создание благоприятных условий для развития сети автомобильных дорог общего пользования местного значения "</t>
  </si>
  <si>
    <t>С1424</t>
  </si>
  <si>
    <t>Основное мероприятие "Проведение эффективной энергосберегающей политики"</t>
  </si>
  <si>
    <t>С1434</t>
  </si>
  <si>
    <t>Мероприятия в области имущественных отношений</t>
  </si>
  <si>
    <t>Мероприятия в области земельных отношений</t>
  </si>
  <si>
    <t>С1467</t>
  </si>
  <si>
    <t>С1468</t>
  </si>
  <si>
    <t>С1488</t>
  </si>
  <si>
    <t>Содержание муниципального имущества</t>
  </si>
  <si>
    <t>Основное мероприятие "Создание условий для повышения доступности жилья  для населения"</t>
  </si>
  <si>
    <t>С1417</t>
  </si>
  <si>
    <t xml:space="preserve">Создание условий для развития социальной и инженерной инфраструктуры муниципальных образований </t>
  </si>
  <si>
    <t>С1430</t>
  </si>
  <si>
    <t>С1433</t>
  </si>
  <si>
    <t>Основное мероприятие "Создание благоприятных условий для обеспечения надежной работы  жилищно-коммунальгого хозяйства"</t>
  </si>
  <si>
    <t>Основное мероприятие "Формирование условий для вовлечения молодежи в социальную практику"</t>
  </si>
  <si>
    <t>08 1</t>
  </si>
  <si>
    <t>С1414</t>
  </si>
  <si>
    <t>Основное мероприятие "Организация культурно-досуговой деятельности"</t>
  </si>
  <si>
    <t xml:space="preserve">   Оплата труда работников учреждений культуры муниципальных образований  сельских поселений</t>
  </si>
  <si>
    <t>Создание условий для организации досуга и обеспечения жителей  услугами организаций культуры</t>
  </si>
  <si>
    <t>С1444</t>
  </si>
  <si>
    <t>13330</t>
  </si>
  <si>
    <t>Проведение мероприятий в области культуры</t>
  </si>
  <si>
    <t>С1463</t>
  </si>
  <si>
    <t>Основное мероприятие "Развитие библиотечного дела"</t>
  </si>
  <si>
    <t>П1442</t>
  </si>
  <si>
    <t>Основное мероприятие "Совершенствование системы физического воспитания для различных групп и категорий населения"</t>
  </si>
  <si>
    <t>08 2</t>
  </si>
  <si>
    <t>С1406</t>
  </si>
  <si>
    <t>С1407</t>
  </si>
  <si>
    <t xml:space="preserve">05 </t>
  </si>
  <si>
    <t>Прочие неналоговые доходы бюджетов сельских поселений</t>
  </si>
  <si>
    <t>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</si>
  <si>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</si>
  <si>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безвозмездные поступления в бюджеты сельских поселений</t>
  </si>
  <si>
    <t xml:space="preserve">"О бюджете муниципального образования "Ивановский сельсовет" </t>
  </si>
  <si>
    <t xml:space="preserve">Перечень главных администраторов источников финансирования дефицита бюджета
</t>
  </si>
  <si>
    <t>муниципального образования "Ивановский сельсовет" Рыльского района Курской области</t>
  </si>
  <si>
    <t>Код главы</t>
  </si>
  <si>
    <t>Администрация Ивановского  сельсовета Рыльского района Курской области</t>
  </si>
  <si>
    <t>01 02 00 00 10 0000 710</t>
  </si>
  <si>
    <t>Получение кредитов от кредитных организаций бюджетами  поселений в валюте Российской Федерации</t>
  </si>
  <si>
    <t>01 02 00 00 10 0000 810</t>
  </si>
  <si>
    <t>Погашение бюджетами поселений кредитов от кредитных организаций в валюте Российской Федерации</t>
  </si>
  <si>
    <t>Погашение кредитов от других бюджетов бюджетной системы Российской Федерации бюджетами поселений в валюте Российской Федерации</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</si>
  <si>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</si>
  <si>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</si>
  <si>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</si>
  <si>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</si>
  <si>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Рыльского района  от ____________________ № ___________</t>
  </si>
  <si>
    <t xml:space="preserve">                                                                                                                                          Приложение №3</t>
  </si>
  <si>
    <t xml:space="preserve">Подпрограмма «Наследие» муниципальной программы Ивановского сельсовета Рыльского района Курской области «Развитие культуры в Ивановском сельсовете  Рыльского района Курской области на 2014-2018 годы» </t>
  </si>
  <si>
    <t>Подпрограмма "Реализация мероприятий, направленных на развитие муниципальной службы в Ивановском сельсовете Рыльского района  Курской области на 2014-2016 годы"</t>
  </si>
  <si>
    <t>Муниципальная программа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сельсовета Рыльского района на 2015-2018годы»</t>
  </si>
  <si>
    <t>Подпрограмма «Развитие физической культуры и массового спорта в Ивановском сельсовете  Рыльского района» муниципальной программы   «Повышение эффективности работы с молодежью, развитие физической культуры и спорта в Ивановском сельсовета Рыльского района на 2015-2018 годы»</t>
  </si>
  <si>
    <t>Муниципальная программа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сельсовете Рыльского района на 2015-2018 годы""</t>
  </si>
  <si>
    <t>Подпрограмма «Повышение эффективности реализации молодежной политики» муниципальной программы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сельсовете Рыльского района на 2015-2018 годы"»</t>
  </si>
  <si>
    <t>Основное мероприятие "Проведение муниципальной политики в области имущественных и земельных отношений"</t>
  </si>
  <si>
    <t>"О бюджете муниципального образования "Ивановский сельсовет"</t>
  </si>
  <si>
    <t xml:space="preserve"> руб.</t>
  </si>
  <si>
    <t xml:space="preserve">Программа муниципальных внутренних заимствований </t>
  </si>
  <si>
    <t>1. Привлечение внутренних заимствований</t>
  </si>
  <si>
    <t>тыс.рублей</t>
  </si>
  <si>
    <t>№ п/п</t>
  </si>
  <si>
    <t>Виды заимствований</t>
  </si>
  <si>
    <t>Муниципальные ценные бумаги</t>
  </si>
  <si>
    <t>-</t>
  </si>
  <si>
    <t>Бюджетные кредиты от других бюджетов бюджетной системы Российской Федерации</t>
  </si>
  <si>
    <t>Кредиты кредитных организаций</t>
  </si>
  <si>
    <t>Итого</t>
  </si>
  <si>
    <t>2. Погашение внутренних заимствований</t>
  </si>
  <si>
    <t xml:space="preserve">Программа муниципальных гарантий </t>
  </si>
  <si>
    <t>Цель гарантирования</t>
  </si>
  <si>
    <t>Наименование принципала</t>
  </si>
  <si>
    <t>Сумма гарантирования , тыс.рублей</t>
  </si>
  <si>
    <t>Наличие права регрессного требования</t>
  </si>
  <si>
    <t>Наименование кредитора</t>
  </si>
  <si>
    <t>Срок гарантии</t>
  </si>
  <si>
    <t>Исполнение муниципальных гарантий Ивановского сельсовета Рыльского района</t>
  </si>
  <si>
    <t>За счет источников финансирования дефицита бюджета</t>
  </si>
  <si>
    <t>01 03 01 00 10 0000 710</t>
  </si>
  <si>
    <t>01 03 01 00 10 0000 810</t>
  </si>
  <si>
    <t>Получение кредитов от других бюджетов бюджетной системы Российской Федерации бюджетами поселений в валюте Российской Федерации</t>
  </si>
  <si>
    <t>Сумма на 2017 год</t>
  </si>
  <si>
    <t xml:space="preserve">                                                                                                                                          Приложение № 1.2</t>
  </si>
  <si>
    <t>образования "Ивановский сельсовет" Рыльского района Курской области на 2018 -2019 годы</t>
  </si>
  <si>
    <t>Сумма на 2018 год</t>
  </si>
  <si>
    <t>Сумма на 2019 год</t>
  </si>
  <si>
    <t>Основное мероприятие "Осуществление переданных полномочий от муниципального района по обеспечению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</si>
  <si>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Содержание работника, осуществляющего выполнение переданных полномочий</t>
  </si>
  <si>
    <t>П1490</t>
  </si>
  <si>
    <t>Основное мероприятие "Осуществление переданных полномочий от муниципального района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 выдаче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утверждению местных нормативов градостроительного проектирования поселений, резервированию земель и изъятию, в том числе путем выкупа, земельных участков в границах поселения для муниципальных нужд, осуществлению муниципального земельного контроля в границах поселения, осуществлению в случаях, предусмотренных Градостроительным кодексом Российской Федерации, осмотров зданий, сооружений и выдаче рекомендаций об устранении выявленных в ходе таких осмотров нарушений"</t>
  </si>
  <si>
    <t>Основное мероприятие "Осуществление переданных полномочий от муниципального района по осуществлению мер по противодействию коррупции в границах поселения"</t>
  </si>
  <si>
    <t>Подпрограмма «Повышение уровня защиты общественной и личной безопасности граждан на территории Ивановского сельсовета» муниципальной программы Ивановского сельсовета Рыльского района Курской области"Профилактика преступлений и иных правонарушений в Ивановскомком сельсовете Рыльского района Курской области  на 2014-2016 годы"</t>
  </si>
  <si>
    <t>12 2</t>
  </si>
  <si>
    <t>Основное мероприятие "Осуществление переданных полномочий от муниципального района поучастию в профилактикетерроризма и эктремизма, а также в минимизации и (или) ликвидации последствий проявлений терроризма и экстремизма в границах поселения"</t>
  </si>
  <si>
    <t>Основное мероприятие "Обеспечение деятельности и организация мероприятий по предупреждению и ликвидации чрезвычайных ситуаций. Осуществление переданных полномочий от муниципального района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по участию в предупреждении и ликвидации последствий чрезвычайных ситуаций в границах поселения, по созданию, содержанию и организации деятельности аварийно-спасательных служб и (или) аварийно-спасательных формирований на территории поселения, по осуществлению мероприятий по обеспечению безопасности людей на водных объектах, охране их жизни и здоровья"</t>
  </si>
  <si>
    <t>Основное мероприятие "Осуществление переданных полномочий от муниципального района по организации деятельности по сбору (в том числе раздельному сбору) и транспорти-рованию твердых коммунальных отходов на территориях сельских поселений Рыльского района.сбора и вывоза бытовых отходов и мусора"</t>
  </si>
  <si>
    <t>Закупка товаров, работ и услуг для обеспечения государственных (муниципальных) нужд</t>
  </si>
  <si>
    <t>Осуществление переданных полномочий от муниципального района сельским поселениям вв сфере  создания, содержания и организации деятельности аварийно-спасательных служб и (или) аварийно-спасательных формирований на территории поселения,  осуществления мероприятий по обеспечению безопасности людей на водных объектах, охране их жизни и здоровья</t>
  </si>
  <si>
    <t>П1460</t>
  </si>
  <si>
    <t>Основное мероприятие: Осуществление переданных полномочий от муниципального района сельским поселениям в сфере предоставления помещениядля работы на обслуживаемом административном участке поселения сотруднику, замещающему должность участкового уполномоченного полиции</t>
  </si>
  <si>
    <t>П1435</t>
  </si>
  <si>
    <t>Основное мероприятие: Осуществление переданных полномочий от муниципального района сельским поселениям в сфере предоставления до 1 января 2017 года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</si>
  <si>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Основное мероприятие: Осуществление переданных полномочий от муниципального района сельским поселениям по по созданию условий для предоставления транспортных услуг населению и организации транспортного обслуживания населения в границах поселения</t>
  </si>
  <si>
    <t>Осуществление полномочий по реализации отдельных мероприятий по другим видам транспорта</t>
  </si>
  <si>
    <t>П1426</t>
  </si>
  <si>
    <t>Капитальный ремонт, ремонт и содержание автомобильных дорог общего пользования местного значения</t>
  </si>
  <si>
    <t>Основное мероприятие "Осуществление переданных полномочий от муниципального района сельским поселениям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за исключением полномочий по проектированию и строительству автомобильных дорог местного значения "</t>
  </si>
  <si>
    <t xml:space="preserve"> Осуществление полномочий по капитальному ремонту, ремонту и содержанию автомобильных дорог общего пользования местного значения</t>
  </si>
  <si>
    <t>П1424</t>
  </si>
  <si>
    <t>Осуществление переданных полномочий по реализации мероприятий в области имущественных отношений</t>
  </si>
  <si>
    <t>П1467</t>
  </si>
  <si>
    <t xml:space="preserve">Осуществление переданных полномочий от муниципального района сельским поселениям в области коммунального хозяйства
</t>
  </si>
  <si>
    <t>П1431</t>
  </si>
  <si>
    <t>Основное мероприятие "Осуществление переданных полномочий от муниципального района сельским поселениям в сфере создания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</si>
  <si>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Осуществление полномочий в области благоустройства</t>
  </si>
  <si>
    <t>П1433</t>
  </si>
  <si>
    <t>Основное мероприятие "Осуществление переданных полномочий от муниципального района сельским поселениям в сфере организации   ритуальных услуг и содержания мест захоронения"</t>
  </si>
  <si>
    <t>Основное мероприятие "Осуществление переданных полномочий от муниципального района сельским поселениям в сфере сохранения, использования и популяризации объектов культурного наследия (памятников истории и культуры), находящихся в собственности поселения, охраны объектов культурного наследия (памятников истории и культуры) местного (муниципального)значения, расположенных на территории поселения"</t>
  </si>
  <si>
    <t>П1463</t>
  </si>
  <si>
    <t>Распределение бюджетных ассигнований по разделам, подразделам, целевым статьям (муниципальным программам Ивановского сельсовета Рыльского района Курской области и непрограммным направлениям деятельности), группам видов расходов классификации расходов                                                                                                                                       бюджета муниципального образования "Ивановский сельсовет" Рыльского района Курской области на 2018-2019 годы</t>
  </si>
  <si>
    <t>Глава</t>
  </si>
  <si>
    <t>Ведомственная структура расходов бюджета  муниципального образования "Ивановский сельсовет"  Рыльского района Курской области на 2018-2019 годы</t>
  </si>
  <si>
    <t>Распределение бюджетных ассигнований по целевым статьям (муниципальным программам  Ивановского  сельсовета Рыльского района Курской области и непрограммным направлениям деятельности), группам видов расходов классификации расходов бюджета                                                                                                                                   муниципального образования "Ивановский сельсовет" Рыльского района Курской области на 2018-2019 годs</t>
  </si>
  <si>
    <t>Ивановского  сельсовета Рыльского района Курской области на 2017 год</t>
  </si>
  <si>
    <t>Объем привлечения средств в 2017г.</t>
  </si>
  <si>
    <t>Объем погашения средств в 2017 г.</t>
  </si>
  <si>
    <t>Объем бюджетных ассигнований на исполнение гарантий по возможным гарантийным случаям в 2017 году, тыс.рублей</t>
  </si>
  <si>
    <t>1.2. Общий объем бюджетных ассигнований, предусмотренных на исполнение муниципальных гарантий Ивановского  сельсовета Рыльского района по возможным гарантийным случаям, в 2017 году</t>
  </si>
  <si>
    <t>1.1. Перечень подлежащих предоставлению муниципальных гарантий Ивановского сельсовета Рыльского района в 2017 году</t>
  </si>
  <si>
    <t>Объем привлечения средств в 2018г.</t>
  </si>
  <si>
    <t>Объем привлечения средств в 2019г.</t>
  </si>
  <si>
    <t>Объем погашения средств в 2018 г.</t>
  </si>
  <si>
    <t>Объем погашения средств в 2019 г.</t>
  </si>
  <si>
    <t>Ивановского  сельсовета Рыльского района Курской области на 2018-2019 годы</t>
  </si>
  <si>
    <t>1.1. Перечень подлежащих предоставлению муниципальных гарантий Ивановского сельсовета Рыльского района в 2018-2019 годах</t>
  </si>
  <si>
    <t>1.2. Общий объем бюджетных ассигнований, предусмотренных на исполнение муниципальных гарантий Ивановского  сельсовета Рыльского района по возможным гарантийным случаям, в 2018-2019 годах</t>
  </si>
  <si>
    <t>Объем бюджетных ассигнований на исполнение гарантий по возможным гарантийным случаям в 2018 году, тыс.рублей</t>
  </si>
  <si>
    <t>Объем бюджетных ассигнований на исполнение гарантий по возможным гарантийным случаям в 2019 году, тыс.рублей</t>
  </si>
  <si>
    <t>2018г.</t>
  </si>
  <si>
    <t>2019г.</t>
  </si>
  <si>
    <t>Рыльского района  от ____________2016г. № _____</t>
  </si>
  <si>
    <t xml:space="preserve"> Рыльского района Курской области на 2017 год и плановый период 2018-2019 годов"</t>
  </si>
  <si>
    <t>Приложение №5.2</t>
  </si>
  <si>
    <t>Рыльского района  от                                      2016г. №     __</t>
  </si>
  <si>
    <t>Рыльского района  от________________2016г. №________</t>
  </si>
  <si>
    <t>Приложение №6.2</t>
  </si>
  <si>
    <t>Рыльского района  от ___________2016г. №_______</t>
  </si>
  <si>
    <t>Приложение №7.2</t>
  </si>
  <si>
    <t>Рыльского района  от ____________2016г. №  ______</t>
  </si>
  <si>
    <t>Приложение №8.1</t>
  </si>
  <si>
    <t>Приложение №8.2</t>
  </si>
  <si>
    <t>Рыльского района  от __________2016г. № _______</t>
  </si>
  <si>
    <t>Приложение №9.1</t>
  </si>
  <si>
    <t>Приложение №9.2</t>
  </si>
  <si>
    <t xml:space="preserve">Муниципальная программа Ивановского сельсовета Рыльского района Курской области  «Развитие культуры в Ивановском сельсовете Рыльского района Курской области» на 2017-2019 годы </t>
  </si>
  <si>
    <t>Муниципальная программа Ивановского сельсовета Рыльского района Курской области  «Энергосбережение и повышение энергетической эффективности в Ивановском сельсовете Рыльского района Курской области на  2017– 2019 годы»</t>
  </si>
  <si>
    <t>Муниципальная программа Ивановского сельсовета Рыльского района Курской области «Развитие муниципальной службы в Ивановском сельсовете Рыльского района  Курской области на 2017-2019 годы»</t>
  </si>
  <si>
    <t>Муниципальная программа Ивановского сельсовета Рыльского района Курской области"Профилактика преступлений и иных правонарушений в Ивановском сельсовете Рыльского района Курской области  на 2017-2019 годы"</t>
  </si>
  <si>
    <t>Муниципальная программа Ивановского сельсовета Рыльского района Курской области "Обеспечение качественными услугами жилищно-коммунального хозяйства населения Ивановского сельсовета Рыльского района Курской области в 2018-2019годах "</t>
  </si>
  <si>
    <t>Муниципальная программа Ивановского сельсовета Рыльского района Курской области "Обеспечение качественными услугами жилищно-коммунального хозяйства населения Ивановского сельсовета Рыльского района Курской области в 2018-2019 годах "</t>
  </si>
  <si>
    <t xml:space="preserve">Подпрограмма «Искусство» муниципальной программы Ивановского сельсовета Рыльского района Курской области «Развитие культуры в Ивановском сельсовете  Рыльского района Курской области на 2017-2019 годы» </t>
  </si>
  <si>
    <t>Муниципальная программа Ивановского сельсовета Рыльского района Курской области "Обеспечение качественными услугами жилищно-коммунального хозяйства населения Ивановского сельсовета Рыльского района Курской области в 2017-2019годах "</t>
  </si>
  <si>
    <t>Подпрограмма "Создание условий для обеспечения качественными услугами жилищно-коммунального хозяйства населения Ивановского сельсовета Рыльского района Курской области" 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2017-2019 годах "</t>
  </si>
  <si>
    <t>Подпрограмма " Энергосбережение и повышение энергетической эффективности в жилищной сфере"  муниципальной программы "Энергосбережение и повышение энергетической эффективности в  Ивановском сельсовете Рыльского района Курской области на  2017– 2019 годы»</t>
  </si>
  <si>
    <t>Подпрограмма "Реализация мероприятий, направленных на развитие муниципальной службы в Ивановском сельсовете Рыльского района  Курской области на 2017-2019 годы"</t>
  </si>
  <si>
    <t>Подпрограмма «Обеспечение правопорядка на территории муниципального образования» муниципальной программы Ивановского сельсовета Рыльского района Курской области"Профилактика преступлений и иных правонарушений в Ивановскомком сельсовете Рыльского района Курской области  на 2017-2019годы"</t>
  </si>
  <si>
    <t>Подпрограмма "2. Энергосбережение и повышение энергетической эффективности в жилищной сфере"  муниципальной программы "Энергосбережение и повышение энергетической эффективности в  Ивановском сельсовете Рыльского района Курской области на  2017– 2019 годы»</t>
  </si>
  <si>
    <t>Подпрограмма «Обеспечение  правопорядка  на  территории  муниципального образования» муниципальной программы Ивановского сельсовета Рыльского района Курской области"Профилактика преступлений и иных правонарушений в Ивановскомком сельсовете Рыльского района Курской области  на 2017-2019 годы"</t>
  </si>
  <si>
    <t>Подпрограмма «Обеспечение правопорядка на территории муниципального образования» муниципальной программы Ивановского сельсовета Рыльского района Курской области"Профилактика преступлений и иных правонарушений в Ивановскомком сельсовете Рыльского района Курской области  на 2017-2019 годы"</t>
  </si>
  <si>
    <t>Подпрограмма "Создание условий для обеспечения качественными услугами жилищно-коммунального хозяйства населения Ивановского сельсовета Рыльского района Курской области" 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2015-2019 годах "</t>
  </si>
  <si>
    <t>Подпрограмма "Создание условий для обеспечения качественными услугами жилищно-коммунального хозяйства населения Ивановского сельсовета Рыльского района Курской области" 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2018-2019 годах "</t>
  </si>
  <si>
    <t>1 14 02052 10 0000 410</t>
  </si>
  <si>
    <t>Прочие межбюджетные трансферты, передаваемые бюджетам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</si>
  <si>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</si>
  <si>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Дотации бюджетам бюджетной системы Российской Федерации</t>
  </si>
  <si>
    <t>Дотации бюджетам сельских поселений на выравнивание бюджетной обеспеченности</t>
  </si>
  <si>
    <t>Дотации бюджетам на поддержку мер по обеспечению сбалансированности бюджетов</t>
  </si>
  <si>
    <t>Субвенции бюджетам бюджетной системы Российской Федерации</t>
  </si>
  <si>
    <t>ВОЗВРАТ ОСТАТКОВ СУБСИДИЙ, СУБВЕНЦИЙ И ИНЫХ МЕЖБЮДЖЕТНЫХ ТРАНСФЕРТОВ, ИМЕЮЩИХ ЦЕЛЕВОЕ НАЗНАЧЕНИЕ, ПРОШЛЫХ ЛЕТ</t>
  </si>
  <si>
    <t>Муниципальная программа Ивановского сельсовета Рыльского района Курской области"Профилактика преступлений и иных правонарушений в Ивановском сельсовете Рыльского района Курской области на 2017-2019 годы"</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</si>
  <si>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</si>
  <si>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</si>
  <si>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Молодежная политика </t>
  </si>
  <si>
    <t>Реализация мероприятий, направленных на обеспечение выплат заработной платы и начислений на выплаты по оплате труда работников учреждений культуры муниципальных образований городских и сельских поселений</t>
  </si>
  <si>
    <t>S3330</t>
  </si>
  <si>
    <t>Подпрограмма "Благоустройство муниципальных территорий общего пользования и дворовых территорий многоквартирных домов"</t>
  </si>
  <si>
    <t>Основное мероприятие «Осуществление благоустройства муниципальных территорий общего пользования и дворовых территорий многоквартирных домов»</t>
  </si>
  <si>
    <t>Реализация мероприятий по формированию современной городской среды</t>
  </si>
  <si>
    <t>R5550</t>
  </si>
  <si>
    <t>L5550</t>
  </si>
  <si>
    <t xml:space="preserve">Сельское хозяйство и рыболовство
</t>
  </si>
  <si>
    <t>Основное мероприятие:   Обустройство детской игровой и спортивной площадки</t>
  </si>
  <si>
    <t xml:space="preserve">Муниципальная программа «Устойчивое развитие сельских территорий на период 2014-2017 годы и на период до 2020 года"
</t>
  </si>
  <si>
    <t xml:space="preserve">Подпрограмма «Социальное развитие села Ивановского сельсовета Рыльского района Курской области на период 2014-2017 годы и на период до 2020 года"
</t>
  </si>
  <si>
    <t>Устойчивое развитие сельских территорий</t>
  </si>
  <si>
    <t>Реализация мероприятий, направленных на устойчивое развитие сельских территорий</t>
  </si>
  <si>
    <t>R0180</t>
  </si>
  <si>
    <t>L0180</t>
  </si>
  <si>
    <t>24 0</t>
  </si>
  <si>
    <t>24 1</t>
  </si>
  <si>
    <t>ПРОЧИЕ НЕНАЛОГОВЫЕ ДОХОДЫ</t>
  </si>
  <si>
    <t>Прочие неналоговые доходы</t>
  </si>
  <si>
    <t>1 17 00000 00 0000 000</t>
  </si>
  <si>
    <t>1 17 05000 00 0000 180</t>
  </si>
  <si>
    <t>ПРОЧИЕ БЕЗВОЗМЕЗДНЫЕ ПОСТУПЛЕНИЯ</t>
  </si>
  <si>
    <t>2 07 00000 00 0000 000</t>
  </si>
  <si>
    <t>2 07 05000 10 0000 180</t>
  </si>
  <si>
    <t>Основное мероприятие "Содержание специалиста по полномочиям по организации в соответствии с Федеральным законом от 24 июля 2007г №221-ФЗ "О государственном кадастре недвижимости""</t>
  </si>
  <si>
    <t>13604</t>
  </si>
  <si>
    <t>S3604</t>
  </si>
  <si>
    <t>Обеспечение реализации проекта "Народный бюджет" в Ивановском сельсовете Рыльского района Курской области</t>
  </si>
  <si>
    <t>Основное мероприятие: "Реализация проекта "Народный бюджет"</t>
  </si>
  <si>
    <t>Pеализация проекта "Народный бюджет"</t>
  </si>
  <si>
    <t>С1441</t>
  </si>
  <si>
    <t>Осуществление переданных полномочий от поселений муниципальному району в сфере внутреннего муниципального финансового контроля</t>
  </si>
  <si>
    <t>П1485</t>
  </si>
  <si>
    <t>(в редакции решения Собрания депутатов Ивановского сельсовета Рыльского района от__.    .2017г № _)</t>
  </si>
  <si>
    <t>Муниципальная программа   "Формирование современной городской среды  на 2018-2022годы "</t>
  </si>
  <si>
    <t>Муниципальная программа Ивановского сельсовета Рыльского района Курской области "Обеспечение качественными услугами жилищно-коммунального хозяйства населения Ивановского сельсовета Рыльского района Курской области в 2018-2020 годах "</t>
  </si>
  <si>
    <t>Муниципальная программа   "Формирование современной городской среды в муниципальном образовании "Ивановский сельсовет" Рыльского района Курской области на 2018-2022 год "</t>
  </si>
  <si>
    <t>Приложение № 5</t>
  </si>
  <si>
    <t>Приложение №7</t>
  </si>
  <si>
    <t>Приложение № 9</t>
  </si>
  <si>
    <t>Приложение №11</t>
  </si>
  <si>
    <t xml:space="preserve">                                                                                                                                          Приложение № 1</t>
  </si>
  <si>
    <t>Основное мероприятие "Обеспечение деятельности и организация мероприятий по предупреждению и ликвидации чрезвычайных ситуаций. Осуществление переданных полномочий от муниципального района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по участию в предупреждении и ликвидации последствий чрезвычайных ситуаций в границах поселения, по созданию, содержанию и организации деятельности аварийно-спасательных служб и (или) аварийно-спасательных формирований на территории поселения "</t>
  </si>
  <si>
    <t>Основное мероприятие "Обеспечение деятельности и организация мероприятий по предупреждению и ликвидации чрезвычайных ситуаций. Осуществление переданных полномочий от муниципального района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по участию в предупреждении и ликвидации последствий чрезвычайных ситуаций в границах поселения, по созданию, содержанию и организации деятельности аварийно-спасательных служб и (или) аварийно-спасательных формирований на территории поселения"</t>
  </si>
  <si>
    <t>Основное мероприятие "Обеспечение деятельности и организация мероприятий по предупреждению и ликвидации чрезвычайных ситуаций.  "Организация работы по предупреждению и пресечению нарушений требований пожарной безопасности и правил поведения на водных объектах"</t>
  </si>
  <si>
    <t>Основное мероприятие: Осуществление переданных полномочий от муниципального района сельским поселениям в сфере участия в профилактике терроризма и экстремизма, а также минимизации и (или) ликвидации последствий проявлений терроризма и экстремизма в границах поселения</t>
  </si>
  <si>
    <t>Осуществление переданных полномочий от муниципального района сельским поселениям вв сфере  создания, содержания и организации деятельности аварийно-спасательных служб и (или) аварийно-спасательных формирований на территории поселения</t>
  </si>
  <si>
    <t xml:space="preserve">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2018-2020 годах"
</t>
  </si>
  <si>
    <t>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2018-2020 годах"</t>
  </si>
  <si>
    <t>Мероприятия по внесению в государственный кадастр недвижимости сведений о границах муниципальных образований и границ населенных пунктов</t>
  </si>
  <si>
    <t>Основное мероприятие "Внесение в государственный кадастр недвижимости сведений о границах муниципальных образований и границ населенных пунктов"</t>
  </si>
  <si>
    <t>S3600</t>
  </si>
  <si>
    <t>L4670</t>
  </si>
  <si>
    <t>Обеспечение развития и укрепления материально-технической базы домов культуры в населенных пунктах с числом жителей до 50 тысяч человек</t>
  </si>
  <si>
    <t>1 17 05050 10 0000 180</t>
  </si>
  <si>
    <t>Муниципальная программа Ивановского сельсовета Рыльского района Курской области "Охрана окружающей среды в Ивановском сельсовете Рыльского района Курской области "</t>
  </si>
  <si>
    <t xml:space="preserve">Подпрограмма "Экология и чистая вода в Ивановском сельсовете Рыльского района Курской области на 2018-2020 годы"  </t>
  </si>
  <si>
    <t>13430</t>
  </si>
  <si>
    <t>06 1</t>
  </si>
  <si>
    <t xml:space="preserve">Осуществление переданных полномочий от муниципального района сельским поселениям по реализации мероприятий , связанных с проведением текущего ремонта объектов водоснабжения муниципальной собственности
</t>
  </si>
  <si>
    <t>S3430</t>
  </si>
  <si>
    <t xml:space="preserve">Реализации мероприятий , связанных с проведением текущего ремонта объектов водоснабжения муниципальной собственности
</t>
  </si>
  <si>
    <t>06 0</t>
  </si>
  <si>
    <t>Основное мероприятие "Обеспечение населения Ивановского сельсовета экологически чистой питьевой водой"</t>
  </si>
  <si>
    <t xml:space="preserve"> Основное мероприятие "Обеспечение населения Ивановского сельсовета экологически чистой питьевой водой""</t>
  </si>
  <si>
    <t>Иные межбюджетные трансферты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</si>
  <si>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</si>
  <si>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</si>
  <si>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</si>
  <si>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</si>
  <si>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</si>
  <si>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</si>
  <si>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1 01 02020 01 0000 110</t>
  </si>
  <si>
    <t>1 01 02030 01 0000 110</t>
  </si>
  <si>
    <t>1 05 03000 01 0000 110</t>
  </si>
  <si>
    <t>1 05 03010 01 0000 110</t>
  </si>
  <si>
    <t>1 11 05030 00 0000 120</t>
  </si>
  <si>
    <t>1 11 05035 10 0000 120</t>
  </si>
  <si>
    <t>1 13 02990 10 0000 130</t>
  </si>
  <si>
    <t>1 13 02995 10 0000 130</t>
  </si>
  <si>
    <t>Иные межбюджетные трансферты на осуществление переданных полномочий в сфере внешнего муниципального финансового контроля</t>
  </si>
  <si>
    <t>П1484</t>
  </si>
  <si>
    <t xml:space="preserve">Подпрограмма «Развитие физической культуры и массового спорта в Ивановском сельсовете  Рыльского района» </t>
  </si>
  <si>
    <t xml:space="preserve">Подпрограмма «Искусство» </t>
  </si>
  <si>
    <t xml:space="preserve">Подпрограмма «Повышение эффективности реализации молодежной политики»  </t>
  </si>
  <si>
    <t>Подпрограмма "Создание условий для обеспечения качественными услугами жилищно-коммунального хозяйства населения Ивановского сельсовета Рыльского района Курской области"</t>
  </si>
  <si>
    <t xml:space="preserve">Подпрограмма "Создание условий для обеспечения качественными услугами жилищно-коммунального хозяйства населения Ивановского сельсовета Рыльского района Курской области" </t>
  </si>
  <si>
    <t xml:space="preserve">Подпрограмма «Совершенствование системы управления муниципальным имуществом на территории Ивановского сельсовета Рыльского района Курской области»  </t>
  </si>
  <si>
    <t xml:space="preserve">Подпрограмма " Энергосбережение и повышение энергетической эффективности в жилищной сфере" </t>
  </si>
  <si>
    <t xml:space="preserve">Подпрограмма «Обеспечение правопорядка на территории муниципального образования» </t>
  </si>
  <si>
    <t xml:space="preserve">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t>
  </si>
  <si>
    <t>Гл</t>
  </si>
  <si>
    <t>Подпрограмма «Обеспечение условий реализации муниципальной программы и прочие мероприятия в области культуры»</t>
  </si>
  <si>
    <t xml:space="preserve">Подпрограмма "Развитие пассажирских перевозок в Ивановском сельсовете Рыльского района Курской области " 
</t>
  </si>
  <si>
    <t>Подпрограмма «Повышение уровня защиты общественной и личной безопасности граждан на территории Ивановского сельсовета»</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</si>
  <si>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t>
  </si>
  <si>
    <t xml:space="preserve">Подпрограмма «Повышение уровня защиты общественной и личной безопасности граждан на территории Ивановского сельсовета» </t>
  </si>
  <si>
    <t xml:space="preserve">Подпрограмма "Развитие пассажирских перевозок в Ивановском сельсовете Рыльского района Курской области "  
</t>
  </si>
  <si>
    <t>Подпрограмма "Развитие сети  автомобильных дорог  Ивановского сельсовета Рыльского района Курской области "</t>
  </si>
  <si>
    <t xml:space="preserve">Подпрограмма «Наследие» </t>
  </si>
  <si>
    <t xml:space="preserve">Подпрограмма «Обеспечение условий реализации муниципальной программы и прочие мероприятия в области культуры» </t>
  </si>
  <si>
    <t xml:space="preserve">Подпрограмма ""Развитие пассажирских перевозок в Ивановском сельсовете Рыльского района Курской области " </t>
  </si>
  <si>
    <t>Подпрограмма «Обеспечение правопорядка на территории муниципального образования»</t>
  </si>
  <si>
    <t xml:space="preserve">Подпрограмма ""Развитие пассажирских перевозок в Ивановском сельсовете Рыльского района Курской области " 
</t>
  </si>
  <si>
    <t xml:space="preserve">Подпрограмма " Энергосбережение и повышение энергетической эффективности в жилищной сфере"  </t>
  </si>
  <si>
    <t>Подпрограмма «Совершенствование системы управления муниципальным имуществом на территории Ивановского сельсовета Рыльского района Курской области»</t>
  </si>
  <si>
    <t>Муниципальная программа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сельсовете Рыльского района на 2019-2022годы""</t>
  </si>
  <si>
    <t xml:space="preserve">Подпрограмма «Повышение эффективности реализации молодежной политики» </t>
  </si>
  <si>
    <t>Муниципальная программа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сельсовете Рыльского района на 2019-2022годы"</t>
  </si>
  <si>
    <t xml:space="preserve">Подпрограмма «Совершенствование системы управления муниципальным имуществом на территории Ивановского сельсовета Рыльского района Курской области» </t>
  </si>
  <si>
    <t>Подпрограмма «Повышение эффективности реализации молодежной политики»</t>
  </si>
  <si>
    <t xml:space="preserve">Подпрограмма «Обеспечение  правопорядка  на  территории  муниципального образования» </t>
  </si>
  <si>
    <t>Сумма  на 2021 год</t>
  </si>
  <si>
    <t>Приложение № 6</t>
  </si>
  <si>
    <t>Прочие субсидии бюджетам сельских поселений</t>
  </si>
  <si>
    <t>Прочие субвенции бюджетам сельских поселений</t>
  </si>
  <si>
    <t>Субсидии бюджетам бюджетной системы Российской Федерации (межбюджетные субсидии)</t>
  </si>
  <si>
    <t>2 02 10000 00 0000 150</t>
  </si>
  <si>
    <t>2 02 15001 00 0000 150</t>
  </si>
  <si>
    <t>2 02 15001 10 0000 150</t>
  </si>
  <si>
    <t>2 02 15002 00 0000 150</t>
  </si>
  <si>
    <t>2 02 15002 10 0000 150</t>
  </si>
  <si>
    <t>2 02 20000 00 0000 150</t>
  </si>
  <si>
    <t>2 02 25555 00 0000 150</t>
  </si>
  <si>
    <t>2 02 25555 10 0000 150</t>
  </si>
  <si>
    <t>2 02 29999 00 0000 150</t>
  </si>
  <si>
    <t>2 02 29999 10 0000 150</t>
  </si>
  <si>
    <t>2 02 30000 00 0000 150</t>
  </si>
  <si>
    <t>2 02 35118 00 0000 150</t>
  </si>
  <si>
    <t>2 02 35118 10 0000 150</t>
  </si>
  <si>
    <t>2 02 39999 00 0000 150</t>
  </si>
  <si>
    <t>2 02 39999 10 0000 150</t>
  </si>
  <si>
    <t>2 02 40014 10 0000 150</t>
  </si>
  <si>
    <t>2 02 49999 10 0000 150</t>
  </si>
  <si>
    <t>2 02 40000 00 0000 150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</si>
  <si>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</si>
  <si>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1 14 02050 10 0000 410</t>
  </si>
  <si>
    <t>Основное мероприятие "Создание благоприятных условий для обеспечения надежной работы  жилищно-коммунального хозяйства"</t>
  </si>
  <si>
    <t xml:space="preserve">Подпрограмма «Создание условий для обеспечения доступным и комфортным жильем граждан поселения" </t>
  </si>
  <si>
    <t>Подпрограмма «Создание условий для обеспечения доступным и комфортным жильем граждан поселения"</t>
  </si>
  <si>
    <t>Основное мероприятие: Осуществление переданных полномочий от муниципального района сельским поселениям по созданию условий для предоставления транспортных услуг населению и организации транспортного обслуживания населения в границах поселения</t>
  </si>
  <si>
    <t>Основное мероприятие "Осуществление переданных полномочий от муниципального района по участию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</si>
  <si>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Основное мероприятие "Осуществление переданных полномочий от муниципального района по участию в профилактик етерроризма и экстремизма, а также в минимизации и (или) ликвидации последствий проявлений терроризма и экстремизма в границах поселения"</t>
  </si>
  <si>
    <t xml:space="preserve">подпрограмма «Создание условий для обеспечения доступным и комфортным жильем граждан поселения" </t>
  </si>
  <si>
    <t>подпрограмма «Создание условий для обеспечения доступным и комфортным жильем граждан поселения"</t>
  </si>
  <si>
    <t xml:space="preserve">Реализации мероприятий, связанных с проведением текущего ремонта объектов водоснабжения муниципальной собственности
</t>
  </si>
  <si>
    <t xml:space="preserve">Осуществление переданных полномочий от муниципального района сельским поселениям по реализации мероприятий, связанных с проведением текущего ремонта объектов водоснабжения муниципальной собственности
</t>
  </si>
  <si>
    <t>Осуществление переданных полномочий от муниципального района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по созданию, содержанию и организации деятельности аварийно-спасательных служб и (или) аварийно-спасательных формирований на территории поселения</t>
  </si>
  <si>
    <t>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t>
  </si>
  <si>
    <t>П1417</t>
  </si>
  <si>
    <t>С1431</t>
  </si>
  <si>
    <t xml:space="preserve">Мероприятия в области коммунального хозяйства
</t>
  </si>
  <si>
    <t>Основное мероприятие "Обеспечение деятельности и организация мероприятий по предупреждению и ликвидации чрезвычайных ситуаций. Осуществление переданных полномочий от муниципального района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по созданию, содержанию и организации деятельности аварийно-спасательных служб и (или) аварийно-спасательных формирований на территории поселения"</t>
  </si>
  <si>
    <t>Основное мероприятие "Обеспечение деятельности и организация мероприятий по предупреждению и ликвидации чрезвычайных ситуаций. Осуществление переданных полномочий от муниципального района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по созданию, содержанию и организации деятельности аварийно-спасательных служб и (или) аварийно-спасательных формирований на территории поселения"</t>
  </si>
  <si>
    <t>Основное мероприятие:  "Создание благоприятных условий для обеспечения надежной работы  жилищно-коммунального хозяйства"</t>
  </si>
  <si>
    <t>2 19 00000 00 0000 150</t>
  </si>
  <si>
    <t>2 19 60010 10 0000 150</t>
  </si>
  <si>
    <t>1 19 00000 10 0000 150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</si>
  <si>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</si>
  <si>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</si>
  <si>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</si>
  <si>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</si>
  <si>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2 18 00000 00 0000 150</t>
  </si>
  <si>
    <t>2 18 00000 00 0000 000</t>
  </si>
  <si>
    <t>2 18 60010 10 0000 150</t>
  </si>
  <si>
    <t>F2</t>
  </si>
  <si>
    <t>Основное мероприятие «Региональный проект «Формирование комфортной городской среды»</t>
  </si>
  <si>
    <t>Реализация программ формирования современной городской среды</t>
  </si>
  <si>
    <t>55550</t>
  </si>
  <si>
    <t xml:space="preserve">Подпрограмма «Формирование благоприятных условий для устойчивого функционирования и развития малого и среденего предпринимательства»  </t>
  </si>
  <si>
    <t>Основное мероприятие "Подготовка и участие в региональных и межрегиональных выставках, ярмарках, конкурсках и других мероприятиях"</t>
  </si>
  <si>
    <t>Обеспечение условий для развития малого и среднего предпринимательства на территории муниципального образования"</t>
  </si>
  <si>
    <t>15 0</t>
  </si>
  <si>
    <t>15 1</t>
  </si>
  <si>
    <t>С1405</t>
  </si>
  <si>
    <t>1 14 02000 00 0000 000</t>
  </si>
  <si>
    <t>ДОХОДЫ ОТ ОКАЗАНИЯ ПЛАТНЫХ УСЛУГ И КОМПЕНСАЦИИ ЗАТРАТ ГОСУДАРСТВА</t>
  </si>
  <si>
    <t>Заработная плата и начисления на выплаты по оплате труда работников учреждений культуры муниципальных образований городских и сельских поселений</t>
  </si>
  <si>
    <t>1 14 02053 10 0000 410</t>
  </si>
  <si>
    <t>1 14 06020 10 0000 430</t>
  </si>
  <si>
    <t>1 14 06025 10 0000 430</t>
  </si>
  <si>
    <t>1 14 06000 00 0000 430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</si>
  <si>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</si>
  <si>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</si>
  <si>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</si>
  <si>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С1445</t>
  </si>
  <si>
    <t>Основное мероприятие "Совершенствование организации предоставления социальных выплат и мер социальной поддержки отдельных категорий граждан"</t>
  </si>
  <si>
    <t xml:space="preserve"> Социальное обеспечение и иные выплаты населению</t>
  </si>
  <si>
    <t>Сумма на 2021 год</t>
  </si>
  <si>
    <t>Сумма на 2022 год</t>
  </si>
  <si>
    <t>Сумма  на 2022 год</t>
  </si>
  <si>
    <t xml:space="preserve">                                                                                                                                          Приложение № 2</t>
  </si>
  <si>
    <t>Приложение №8</t>
  </si>
  <si>
    <t>Приложение №12</t>
  </si>
  <si>
    <t>Приложение № 10</t>
  </si>
  <si>
    <t>В том числе: Условно утвержденные расходы</t>
  </si>
  <si>
    <t xml:space="preserve">Муниципальная программа Ивановского сельсовета Рыльского района Курской области  «Развитие культуры в Ивановском сельсовете Рыльского района Курской области» на 2020-2022 годы </t>
  </si>
  <si>
    <t>Муниципальная программа  Ивановского сельсовета Рыльского района Курской области  «Управление муниципальным имуществом Ивановского сельсовета Рыльского района Курской области на 2020 – 2024 годы»</t>
  </si>
  <si>
    <t>Муниципальная программа Ивановского сельсовета Рыльского района Курской области"Профилактика преступлений и иных правонарушений в Ивановском сельсовете Рыльского района Курской области  на 2020-2023 годы"</t>
  </si>
  <si>
    <t>Муниципальная программа Ивановского сельсовета  Рыльского района Курской области "Защита населения и территорий Ивановского сельсовета Рыльского района Курской области от чрезвычайных ситуаций, обеспечение пожарной безопасности и безопасности людей на водных объектах на 2020-2022 годы"</t>
  </si>
  <si>
    <t>Муниципальная программа Ивановского сельсовета Рыльского района Курской области «Развитие муниципальной службы в Ивановском сельсовете Рыльского района  Курской области на 2020-2023 годы»</t>
  </si>
  <si>
    <t>Подпрограмма "Реализация мероприятий, направленных на развитие муниципальной службы в Ивановском сельсовете Рыльского района  Курской области на 2020-2023 годы"</t>
  </si>
  <si>
    <t>Муниципальная программа Ивановского сельсовета Рыльского района Курской области «Развитие муниципальной службы в Ивановском сельсовете Рыльского района  Курской области на 2020-2024 годы»</t>
  </si>
  <si>
    <t>Подпрограмма "Реализация мероприятий, направленных на развитие муниципальной службы в Ивановском сельсовете Рыльского района  Курской области на 2020-2024 годы"</t>
  </si>
  <si>
    <t>Муниципальная программа Ивановского сельсовета  Рыльского района Курской области "Защита населения и территорий Ивановского сельсовета Рыльского района Курской области от чрезвычайных ситуаций, обеспечение пожарной безопасности и безопасности людей на водных объектах на 2020-2023 годы"</t>
  </si>
  <si>
    <t>Муниципальная программа Ивановского сельсовета Рыльского района Курской области "Профилактика преступлений и иных правонарушений в Ивановском сельсовете Рыльского района Курской области  на 2020-2023 годы"</t>
  </si>
  <si>
    <t>Муниципальная программа  Ивановского сельсовета Рыльского района Курской области  «Управление муниципальным имуществом Ивановского сельсовета Рыльского района Курской области на 2020 – 2024  годы»</t>
  </si>
  <si>
    <t>Подпрограмма "Реализация мероприятий, направленных на развитие муниципальной службы в Ивановском сельсовете Рыльского района  Курской области на 2020-2013 годы"</t>
  </si>
  <si>
    <t>Муниципальная программа Ивановского сельсовета Рыльского района Курской области  «Энергосбережение и повышение энергетической эффективности в Ивановском сельсовете Рыльского района Курской области на  2020– 2024 годы»</t>
  </si>
  <si>
    <t>Муниципальная программа "Комплексное развитие сельских территорий Ивановского сельсовета Рыльского района Курской области"</t>
  </si>
  <si>
    <t>Подпрограмма: Благоустройство сельских территорий"</t>
  </si>
  <si>
    <t>Основное мероприятие: Обустройство площадок накопления твердых коммунальных отходов"</t>
  </si>
  <si>
    <t>Реализация комплексного развития сельских территорий</t>
  </si>
  <si>
    <t>L5760</t>
  </si>
  <si>
    <t>Муниципальная программа Ивановского сельсовета Рыльского района Курской области"Профилактика преступлений и иных правонарушений в Ивановском сельсовете Рыльского района Курской области на 2020-2023 годы"</t>
  </si>
  <si>
    <t>Дотации на выравнивание бюджетной обеспеченности из бюджетов муниципальных районов, городских округов с внутригородским делением</t>
  </si>
  <si>
    <t>2 02 16001 00 0000 150</t>
  </si>
  <si>
    <t>2 02 16001 10 0000 150</t>
  </si>
  <si>
    <t>Дотации бюджетам сельских поселений на выравнивание бюджетной обеспеченности из бюджетов муниципальных районов</t>
  </si>
  <si>
    <t>2 02 25576 10 0000 150</t>
  </si>
  <si>
    <t>2 02 25576 00 0000 150</t>
  </si>
  <si>
    <t>2 02 25299 00 0000 150</t>
  </si>
  <si>
    <t>2 02 25299 10 0000 150</t>
  </si>
  <si>
    <t>Субсидии бюджетам сельских поселений на обеспечение комплексного развития сельских территорий</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</si>
  <si>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</si>
  <si>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</si>
  <si>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</si>
  <si>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</si>
  <si>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2 02 25760 00 0000 150</t>
  </si>
  <si>
    <t>2 02 25760 10 0000 150</t>
  </si>
  <si>
    <t>Обеспечение комплексного развития сельских территорий</t>
  </si>
  <si>
    <t>R5760</t>
  </si>
  <si>
    <t>R 5760</t>
  </si>
  <si>
    <t>C5550</t>
  </si>
  <si>
    <t>Реализация программ формирования современной городской среды за счет местного бюджета</t>
  </si>
  <si>
    <t>Основное мероприятие «Увековечение памяти погибших на территории Ивановского сельсовета Рыльского района Курской области при защите Отечества на 2019 - 2024 годы"</t>
  </si>
  <si>
    <t xml:space="preserve"> Реализация мероприятий федеральной целевой программы "Увековечение памяти погибших при защите Отечества на 2019 - 2024 годы</t>
  </si>
  <si>
    <t>R2990</t>
  </si>
  <si>
    <t>L2990</t>
  </si>
  <si>
    <t>Основное мероприятие «Проведение капитального ремонта учреждений культуры»</t>
  </si>
  <si>
    <t>Реализация мероприятий по проведению капитального ремонта учреждений культуры</t>
  </si>
  <si>
    <t>Мероприятия по проведению капитального ремонта учреждений культуры</t>
  </si>
  <si>
    <t>13320</t>
  </si>
  <si>
    <t>S3320</t>
  </si>
  <si>
    <t>Основное мероприятие: «Осуществление благоустройства муниципальных территорий общего пользования и дворовых территорий многоквартирных домов»</t>
  </si>
  <si>
    <t>C1405</t>
  </si>
  <si>
    <t>Реализация мероприятий федеральной целевой программы "Увековечение памяти погибших при защите Отечества на 2019 - 2024 годы</t>
  </si>
  <si>
    <t>Муниципальная программа "Формирование современной городской среды в муниципальном образовании "Ивановский сельсовет" Рыльского района Курской области на 2018-2022 годы "</t>
  </si>
  <si>
    <t>Основное мероприятие "Осуществление переданных полномочий от муниципального района сельским поселениям по организации в соответствии с Федеральным законом от 24 июля 2007 года N221-ФЗ "О государственном кадастре недвижимости" выполнения комплексных кадастровых работ и утверждение карты-плана территории в границах поселения"</t>
  </si>
  <si>
    <t>L5761</t>
  </si>
  <si>
    <t>Обеспечение реализации мероприятий по проведению капитального ремонта учреждений культуры</t>
  </si>
  <si>
    <t>С3320</t>
  </si>
  <si>
    <t>(в редакции решения Собрания депутатов Ивановского сельсовета Рыльского района от ___.09.2020г № ___)</t>
  </si>
  <si>
    <t>(в редакции решения Собрания депутатов Ивановского сельсовета Рыльского района от___.09.2020г №____)</t>
  </si>
  <si>
    <t xml:space="preserve"> Рыльского района Курской области на 2021 год и плановый период 2022-2023 годов"</t>
  </si>
  <si>
    <t>образования "Ивановский сельсовет" Рыльского района Курской области на 2021 год</t>
  </si>
  <si>
    <t>Сумма на 2023 год</t>
  </si>
  <si>
    <t>образования "Ивановский сельсовет" Рыльского района Курской области на 2022-2023 годы</t>
  </si>
  <si>
    <t>Поступления доходов в бюджет муниципального образования "Ивановский сельсовет" Рыльского района Курской области и межбюджетных трансфертов, получаемых из других бюджетов бюджетной системы Российской Федерации в 2021 году</t>
  </si>
  <si>
    <t>Поступления доходов в бюджет муниципального образования "Ивановский сельсовет" Рыльского района Курской области и межбюджетных трансфертов, получаемых из других бюджетов бюджетной системы Российской Федерации в 2022-2023 годах</t>
  </si>
  <si>
    <t>Сумма  на 2023 год</t>
  </si>
  <si>
    <t>Распределение бюджетных ассигнований по разделам, подразделам, целевым статьям (муниципальным программам Ивановского сельсовета Рыльского района Курской области и непрограммным направлениям деятельности), группам видов расходов классификации расходов  бюджета муниципального образования "Ивановский сельсовет" Рыльского района Курской области на 2021 год</t>
  </si>
  <si>
    <t>Муниципальная программа Ивановского сельсовета Рыльского района Курской области "Обеспечение качественными услугами жилищно-коммунального хозяйства населения Ивановского сельсовета Рыльского района Курской области в 2021-2025 годах "</t>
  </si>
  <si>
    <t>Распределение бюджетных ассигнований по целевым статьям (муниципальным программам  Ивановского  сельсовета Рыльского района Курской области и непрограммным направлениям деятельности), группам видов расходов классификации расходов бюджета муниципального образования "Ивановский сельсовет" Рыльского района Курской области на 2022-2023 годы</t>
  </si>
  <si>
    <t>Распределение бюджетных ассигнований по разделам, подразделам, целевым статьям (муниципальным программам Ивановского сельсовета Рыльского района Курской области и непрограммным направлениям деятельности), группам видов расходов классификации расходов  бюджета муниципального образования "Ивановский сельсовет" Рыльского района Курской области на плановый перио 2022-2023 годов</t>
  </si>
  <si>
    <t>Ведомственная структура расходов бюджета  муниципального образования "Ивановский сельсовет"  Рыльского района Курской области на 2021 год</t>
  </si>
  <si>
    <t>Ведомственная структура расходов бюджета  муниципального образования "Ивановский сельсовет"  Рыльского района Курской области на 2022-2023 годы</t>
  </si>
  <si>
    <t>Распределение бюджетных ассигнований по целевым статьям (муниципальным программам  Ивановского  сельсовета Рыльского района Курской области и непрограммным направлениям деятельности), группам видов расходов классификации расходов бюджета муниципального образования "Ивановский сельсовет" Рыльского района Курской области на 2021 год</t>
  </si>
  <si>
    <t>Приложение №3</t>
  </si>
  <si>
    <t xml:space="preserve">Перечень   главных  администраторов доходов бюджета муниципального </t>
  </si>
  <si>
    <t xml:space="preserve"> образования "Ивановский сельсовет"  Рыльского района Курской области</t>
  </si>
  <si>
    <t>Код главного администратора доходов</t>
  </si>
  <si>
    <t>Код бюджетной классификации Российской Федерации доходов бюджета  поселения</t>
  </si>
  <si>
    <t>Наименование главного администратора  доходов бюджета муниципального образования</t>
  </si>
  <si>
    <t>Администрация Ивановского сельсовета Рыльского  района Курской области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</si>
  <si>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</si>
  <si>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</si>
  <si>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</si>
  <si>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1 11 02085 10 0000 120</t>
  </si>
  <si>
    <t>Доходы от размещения сумм, аккумулируемых в ходе проведения аукционов по продаже акций, находящихся в собственности сельских поселений</t>
  </si>
  <si>
    <t>1 11 03050 10 0000 120</t>
  </si>
  <si>
    <t>Проценты, полученные от предоставления бюджетных кредитов внутри страны за счет средств бюджетов сельских поселений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</si>
  <si>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</si>
  <si>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</si>
  <si>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1 11 05027 10 0000 120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</si>
  <si>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сельских поселений</t>
  </si>
  <si>
    <t>1 11 05093 10 0000 120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</si>
  <si>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сельских поселений</t>
  </si>
  <si>
    <t>1 11 05325 10 0000 120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</si>
  <si>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</si>
  <si>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</si>
  <si>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</si>
  <si>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1 11 08050 10 0000 120</t>
  </si>
  <si>
    <t>Средства, получаемые от передачи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</si>
  <si>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</si>
  <si>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</si>
  <si>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1 11 09025 10 0000 120</t>
  </si>
  <si>
    <t>Доходы от распоряжения правами на результаты научно-технической деятельности, находящимися в собственности сельских поселений</t>
  </si>
  <si>
    <t>1 11 09035 10 0000 120</t>
  </si>
  <si>
    <t>Доходы от эксплуатации и использования имущества автомобильных дорог, находящихся в собственности сельских поселений</t>
  </si>
  <si>
    <t>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</si>
  <si>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</si>
  <si>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1 12 04051 10 0000 120</t>
  </si>
  <si>
    <t>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t>
  </si>
  <si>
    <t>1 12 04052 10 0000 120</t>
  </si>
  <si>
    <t>Плата за использование лесов, расположенных на землях иных категорий, находящихся в собственности сельских поселений, в части арендной платы</t>
  </si>
  <si>
    <t>1 12 05050 10 0000 120</t>
  </si>
  <si>
    <t>Плата за пользование водными объектами, находящимися в собственности сельских поселений</t>
  </si>
  <si>
    <t>1 13 01076 10 0000 130</t>
  </si>
  <si>
    <t>Доходы от оказания информационных услуг органами местного самоуправления сельских поселений, казенными учреждениями сельских поселений</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</si>
  <si>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</si>
  <si>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сельских поселений</t>
  </si>
  <si>
    <t>1 13 01995 10 0000 130</t>
  </si>
  <si>
    <t>Прочие доходы от оказания платных услуг (работ) получателями средств бюджетов сельских поселений</t>
  </si>
  <si>
    <t>1 13 02065 10 0000 130</t>
  </si>
  <si>
    <t>Доходы, поступающие в порядке возмещения расходов, понесенных в связи с эксплуатацией имущества сельских поселений</t>
  </si>
  <si>
    <t>1 14 01050 10 0000 410</t>
  </si>
  <si>
    <t>Доходы от продажи квартир, находящихся в собственности сельских поселений</t>
  </si>
  <si>
    <t>1 14 02058 10 0000 410</t>
  </si>
  <si>
    <t>Доходы от реализации недвижимого имущества бюджетных, автономных учреждений, находящегося в собственности сельских поселений, в части реализации основных средств</t>
  </si>
  <si>
    <t>1 14 02052 10 0000 440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</si>
  <si>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</si>
  <si>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</si>
  <si>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</si>
  <si>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</si>
  <si>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</si>
  <si>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</si>
  <si>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</si>
  <si>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</si>
  <si>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сельских поселений</t>
  </si>
  <si>
    <t>1  14  06025 10 0000 430</t>
  </si>
  <si>
    <t>1 14 06045 10 0000 430</t>
  </si>
  <si>
    <t>Доходы от продажи земельных участков, находящихся в собственности сельских поселений, находящихся в пользовании бюджетных и автономных учреждений</t>
  </si>
  <si>
    <t>1 14 06325 10 0000 430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</si>
  <si>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</si>
  <si>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1 15 02050 10 0000 140</t>
  </si>
  <si>
    <t>Платежи, взимаемые органами местного самоуправления (организациями) сельских поселений за выполнение определенных функций</t>
  </si>
  <si>
    <t xml:space="preserve">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</si>
  <si>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</si>
  <si>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 xml:space="preserve">  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</si>
  <si>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</si>
  <si>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 xml:space="preserve">  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</si>
  <si>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</si>
  <si>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1 16 10061 10 0000 140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</si>
  <si>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</si>
  <si>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</si>
  <si>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</si>
  <si>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1 17 01050 10  0000  180</t>
  </si>
  <si>
    <t>Невыясненные поступления, зачисляемые в бюджеты сельских поселений</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</si>
  <si>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</si>
  <si>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</si>
  <si>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1 17 05050 10  0000 180</t>
  </si>
  <si>
    <t>Безвозмездные поступления*</t>
  </si>
  <si>
    <t>* Главными администраторами доходов, администраторами доходов по группе доходов «2 00 00000 00 0000 000 Безвозмездные поступления» (в части доходов , зачисляемых в бюджет муниципального образования) являются уполномоченные органы местного самоуправления, а также созданные ими казенные учреждения.</t>
  </si>
  <si>
    <t>Приложение № 13</t>
  </si>
  <si>
    <t xml:space="preserve"> (в редакции решения Собрания депутатов Ивановского сельсовета Рыльского района от 17.01.2020г № 139)</t>
  </si>
  <si>
    <t>Предельный срок погашения долговых обязательств</t>
  </si>
  <si>
    <t>Бюджетные кредиты от других бюджетов бюджетной системы Российской Федерации всего, в том числе:</t>
  </si>
  <si>
    <t>Приложение № 14</t>
  </si>
  <si>
    <t>Объем привлечения средств в 2021г. (рублей)</t>
  </si>
  <si>
    <t>Объем привлечения средств в 2022г. (рублей)</t>
  </si>
  <si>
    <t>Приложение № 15</t>
  </si>
  <si>
    <t>Направление (цель) гарантирования</t>
  </si>
  <si>
    <t>Объем гарантий, рублей</t>
  </si>
  <si>
    <t>Наличие (отсутствие) права регрессного требования</t>
  </si>
  <si>
    <t>Срок действия гарантии</t>
  </si>
  <si>
    <t>Всего</t>
  </si>
  <si>
    <t xml:space="preserve">Исполнение муниципальных гарантий  </t>
  </si>
  <si>
    <t>За счет расходов бюджета</t>
  </si>
  <si>
    <t>Приложение № 16</t>
  </si>
  <si>
    <t xml:space="preserve">Исполнение муниципальных гарантий    </t>
  </si>
  <si>
    <t>Объем бюджетных ассигнований на исполнение гарантий по возможным гарантийным случаям в 2021 году, рублей</t>
  </si>
  <si>
    <t>Объем бюджетных ассигнований на исполнение гарантий по возможным гарантийным случаям в 2022 году, рублей</t>
  </si>
  <si>
    <t>Программа муниципальных гарантий Ивановского  сельсовета Рыльского района Курской области на 2022-2023 годы</t>
  </si>
  <si>
    <t>1.1. Перечень подлежащих предоставлению муниципальных гарантий Ивановского сельсовета Рыльского района в 2022-2023 годах</t>
  </si>
  <si>
    <t>1.2. Общий объем бюджетных ассигнований, предусмотренных на исполнение муниципальных гарантий Ивановского  сельсовета Рыльского района по возможным гарантийным случаям, в 2022-2023 годах</t>
  </si>
  <si>
    <t>Объем бюджетных ассигнований на исполнение гарантий по возможным гарантийным случаям в 2023 году, рублей</t>
  </si>
  <si>
    <t>Ивановского  сельсовета Рыльского района Курской области на 2021 год</t>
  </si>
  <si>
    <t>1.1. Перечень подлежащих предоставлению муниципальных гарантий Ивановского сельсовета Рыльского района в 2021 году</t>
  </si>
  <si>
    <t>1.2. Общий объем бюджетных ассигнований, предусмотренных на исполнение муниципальных гарантий Ивановского сельсовета Рыльского района по возможным гарантийным случаям, в 2021 году</t>
  </si>
  <si>
    <t>Программа муниципальных внутренних заимствований муниципального образования "Ивановский сельсовет" Рыльского района Курской области на 2022-2023 годы</t>
  </si>
  <si>
    <t>Объем привлечения средств в 2023г. (рублей)</t>
  </si>
  <si>
    <t>Объем погашения средств в 2022 г. (рублей)</t>
  </si>
  <si>
    <t>муниципального образования "Ивановский сельсовет" Рыльского района Курской области на 2021 год</t>
  </si>
  <si>
    <t>Объем погашения средств в 2021г. (рублей)</t>
  </si>
  <si>
    <t>Приложение №4</t>
  </si>
  <si>
    <t xml:space="preserve">Перечень главных администраторов источников финансирования дефицита бюджета муниципального образования "Ивановский сельсовет" Рыльского района Курской области
</t>
  </si>
  <si>
    <t>1 08 07175 01 0000 110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</si>
  <si>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</si>
  <si>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1 11 05314 10 0000 120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</si>
  <si>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</si>
  <si>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1 14 13060 10 0000 410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</si>
  <si>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</si>
  <si>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1 14 14040 10 0000 410</t>
  </si>
  <si>
    <t>Денежные средства, полученные от реализации принудительно изъятого имущества, подлежащие зачислению в бюджет сельского поселения (в части реализации основных средств по указанному имуществу)</t>
  </si>
  <si>
    <t>1 14 14040 10 0000 440</t>
  </si>
  <si>
    <t>Денежные средства, полученные от реализации принудительно изъятого имущества, подлежащие зачислению в бюджет сельского поселения (в части реализации материальных запасов по указанному имуществу)</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</si>
  <si>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</si>
  <si>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</si>
  <si>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</si>
  <si>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</si>
  <si>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</si>
  <si>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</si>
  <si>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</si>
  <si>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</si>
  <si>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1 18 01520 10 0000 150</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</si>
  <si>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</si>
  <si>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1 18 02500 10 0000 150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</si>
  <si>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</si>
  <si>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С1403</t>
  </si>
  <si>
    <t>Рыльского района  от 23 декабря 2020г. № 176.</t>
  </si>
  <si>
    <t>Рыльского района  от 23 декабря 2020г. № 176</t>
  </si>
  <si>
    <t>Муниципальная программа Ивановского сельсовета Рыльского района Курской области "Обеспечение качественными услугами жилищно-коммунального хозяйства населения Ивановского сельсовета Рыльского района Курской области в 2021-2023 годах "</t>
  </si>
  <si>
    <t xml:space="preserve">Муниципальная  программа Ивановского сельсовета Рыльского района Курской области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2021-2023 годах"
</t>
  </si>
  <si>
    <t>Муниципальная программа Ивановского сельсовета Рыльского района Курской области  "Поддержка субъектов малого и среднего предпринимательства на территории Ивановского сельсовета Рыльского района Курской области на 2019-2021 годы и на период до 2024 года"</t>
  </si>
  <si>
    <t>Муниципальная программа  Ивановского сельсовета Рыльского района Курской области "Формирование современной городской среды в муниципальном образовании "Ивановский сельсовет" Рыльского района Курской области на 2018-2024 годы "</t>
  </si>
  <si>
    <t>Муниципальная программа Ивановского сельсовета Рыльского района Курской области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сельсовета Рыльского района на 2019-2022годы»</t>
  </si>
  <si>
    <t>Гражданская оборона</t>
  </si>
  <si>
    <t>Защита населения и территории от чрезвычайных ситуаций природного и техногенного характера, пожарная безопасность</t>
  </si>
  <si>
    <t>Муниципальная программа  Ивановского сельсовета Рыльсого района Курской области "Формирование современной городской среды  на 2018-2024годы "</t>
  </si>
  <si>
    <t>Муниципальная программа  Ивановского сельсовета Рыльского района Курской области "Поддержка субъектов малого и среднего предпринимательства на территории Ивановского сельсовета Рыльского района Курской области на 2019-2021 годы и на период до 2024 года"</t>
  </si>
  <si>
    <t>Муниципальная  программа Ивановского сельсовета Рыльсого района Курской области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2021-2023 годах"</t>
  </si>
  <si>
    <t>Муниципальная программа  Ивановского сельсовета Рыльсого района Курской области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сельсовете Рыльского района на 2019-2022 годы"</t>
  </si>
  <si>
    <t>Муниципальная программа Ивановского сельсовета Рыльсого района Курской области "Поддержка субъектов малого и среднего предпринимательства на территории Ивановского сельсовета Рыльского района Курской области на 2019-2021 годы и на период до 2024 года"</t>
  </si>
  <si>
    <t>Муниципальная программа Ивановского сельсовета Рыльсого района Курской области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сельсовета Рыльского района на 2019-2022годы»</t>
  </si>
  <si>
    <t>Муниципальная  программа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2018-2020 годах"</t>
  </si>
  <si>
    <t>Муниципальная программа Иваноского сельсовета Рыльского района Курской области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сельсовета Рыльского района на 2019-2022годы»</t>
  </si>
  <si>
    <t>Муниципальная программа Ивановского сельсовета Рыльского района Курской области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сельсовете Рыльского района на 2019-2022 годы"</t>
  </si>
  <si>
    <t>(в редакции решения Собрания депутатов Ивановского сельсовета Рылького района от 29 января 2021г. № 180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</si>
</sst>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8"/>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4"/>
      <name val="Helv"/>
      <family val="0"/>
    </font>
    <font>
      <b/>
      <sz val="14"/>
      <color indexed="8"/>
      <name val="Calibri"/>
      <family val="2"/>
    </font>
    <font>
      <sz val="14"/>
      <color indexed="8"/>
      <name val="Calibri"/>
      <family val="2"/>
    </font>
    <font>
      <sz val="12"/>
      <name val="Times New Roman"/>
      <family val="1"/>
    </font>
    <font>
      <sz val="10"/>
      <name val="Arial"/>
      <family val="2"/>
    </font>
    <font>
      <sz val="13"/>
      <name val="Times New Roman"/>
      <family val="1"/>
    </font>
    <font>
      <sz val="14"/>
      <name val="Arial Cyr"/>
      <family val="2"/>
    </font>
    <font>
      <sz val="10"/>
      <name val="Arial Cyr"/>
      <family val="0"/>
    </font>
    <font>
      <sz val="8"/>
      <name val="Arial Cyr"/>
      <family val="0"/>
    </font>
    <font>
      <sz val="12"/>
      <color indexed="8"/>
      <name val="Times New Roman"/>
      <family val="1"/>
    </font>
    <font>
      <sz val="11"/>
      <color indexed="8"/>
      <name val="Times New Roman"/>
      <family val="1"/>
    </font>
    <font>
      <sz val="13"/>
      <color indexed="8"/>
      <name val="Calibri"/>
      <family val="2"/>
    </font>
    <font>
      <sz val="13"/>
      <color indexed="8"/>
      <name val="Times New Roman"/>
      <family val="1"/>
    </font>
    <font>
      <sz val="10"/>
      <color indexed="8"/>
      <name val="Calibri"/>
      <family val="2"/>
    </font>
    <font>
      <sz val="10"/>
      <name val="Times New Roman"/>
      <family val="1"/>
    </font>
    <font>
      <sz val="11"/>
      <name val="Calibri"/>
      <family val="2"/>
    </font>
    <font>
      <i/>
      <sz val="12"/>
      <color indexed="8"/>
      <name val="Times New Roman"/>
      <family val="1"/>
    </font>
    <font>
      <i/>
      <sz val="9"/>
      <color indexed="8"/>
      <name val="Times New Roman"/>
      <family val="1"/>
    </font>
    <font>
      <i/>
      <sz val="9"/>
      <name val="Arial Cyr"/>
      <family val="0"/>
    </font>
    <font>
      <sz val="12"/>
      <name val="Palatino Linotype"/>
      <family val="1"/>
    </font>
    <font>
      <i/>
      <sz val="10"/>
      <name val="Arial Cyr"/>
      <family val="0"/>
    </font>
    <font>
      <b/>
      <sz val="13.8"/>
      <color indexed="8"/>
      <name val="Times New Roman"/>
      <family val="1"/>
    </font>
    <font>
      <i/>
      <sz val="10"/>
      <color indexed="8"/>
      <name val="Times New Roman"/>
      <family val="1"/>
    </font>
    <font>
      <sz val="16"/>
      <name val="Times New Roman"/>
      <family val="1"/>
    </font>
    <font>
      <b/>
      <sz val="16"/>
      <color indexed="8"/>
      <name val="Times New Roman"/>
      <family val="1"/>
    </font>
    <font>
      <sz val="16"/>
      <name val="Arial Cyr"/>
      <family val="2"/>
    </font>
    <font>
      <sz val="16"/>
      <color indexed="8"/>
      <name val="Calibri"/>
      <family val="2"/>
    </font>
    <font>
      <b/>
      <sz val="16"/>
      <color indexed="8"/>
      <name val="Calibri"/>
      <family val="2"/>
    </font>
    <font>
      <b/>
      <sz val="16"/>
      <name val="Times New Roman"/>
      <family val="1"/>
    </font>
    <font>
      <sz val="16"/>
      <color indexed="8"/>
      <name val="Times New Roman"/>
      <family val="1"/>
    </font>
    <font>
      <sz val="16"/>
      <name val="Helv"/>
      <family val="0"/>
    </font>
    <font>
      <sz val="16"/>
      <color indexed="9"/>
      <name val="Calibri"/>
      <family val="2"/>
    </font>
    <font>
      <i/>
      <sz val="12"/>
      <name val="Arial Cyr"/>
      <family val="0"/>
    </font>
    <font>
      <i/>
      <sz val="14"/>
      <name val="Arial Cyr"/>
      <family val="0"/>
    </font>
    <font>
      <sz val="15"/>
      <name val="Times New Roman"/>
      <family val="1"/>
    </font>
    <font>
      <i/>
      <sz val="10"/>
      <name val="Times New Roman"/>
      <family val="1"/>
    </font>
    <font>
      <b/>
      <sz val="16"/>
      <name val="Helv"/>
      <family val="0"/>
    </font>
    <font>
      <i/>
      <sz val="10"/>
      <color indexed="8"/>
      <name val="Calibri"/>
      <family val="2"/>
    </font>
    <font>
      <sz val="12"/>
      <color indexed="8"/>
      <name val="Calibri"/>
      <family val="2"/>
    </font>
    <font>
      <b/>
      <sz val="12.5"/>
      <color indexed="8"/>
      <name val="Times New Roman"/>
      <family val="1"/>
    </font>
    <font>
      <b/>
      <sz val="14"/>
      <name val="Helv"/>
      <family val="0"/>
    </font>
    <font>
      <i/>
      <sz val="11"/>
      <name val="Times New Roman"/>
      <family val="1"/>
    </font>
    <font>
      <i/>
      <sz val="14"/>
      <name val="Times New Roman"/>
      <family val="1"/>
    </font>
    <font>
      <u val="single"/>
      <sz val="6.6"/>
      <color indexed="12"/>
      <name val="Calibri"/>
      <family val="2"/>
    </font>
    <font>
      <u val="single"/>
      <sz val="6.6"/>
      <color indexed="20"/>
      <name val="Calibri"/>
      <family val="2"/>
    </font>
    <font>
      <u val="single"/>
      <sz val="6.6"/>
      <color theme="10"/>
      <name val="Calibri"/>
      <family val="2"/>
    </font>
    <font>
      <u val="single"/>
      <sz val="6.6"/>
      <color theme="11"/>
      <name val="Calibri"/>
      <family val="2"/>
    </font>
    <font>
      <sz val="14"/>
      <color theme="1"/>
      <name val="Times New Roman"/>
      <family val="1"/>
    </font>
    <font>
      <sz val="16"/>
      <color rgb="FF000000"/>
      <name val="Times New Roman"/>
      <family val="1"/>
    </font>
    <font>
      <sz val="12"/>
      <color rgb="FF000000"/>
      <name val="Times New Roman"/>
      <family val="1"/>
    </font>
    <font>
      <b/>
      <sz val="12"/>
      <color rgb="FF000000"/>
      <name val="Times New Roman"/>
      <family val="1"/>
    </font>
    <font>
      <sz val="11"/>
      <color rgb="FF000000"/>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44"/>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14"/>
        <bgColor indexed="64"/>
      </patternFill>
    </fill>
    <fill>
      <patternFill patternType="solid">
        <fgColor indexed="45"/>
        <bgColor indexed="64"/>
      </patternFill>
    </fill>
    <fill>
      <patternFill patternType="solid">
        <fgColor rgb="FFFFFF00"/>
        <bgColor indexed="64"/>
      </patternFill>
    </fill>
    <fill>
      <patternFill patternType="solid">
        <fgColor theme="0"/>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0"/>
        <bgColor indexed="64"/>
      </patternFill>
    </fill>
    <fill>
      <patternFill patternType="solid">
        <fgColor rgb="FFFFFFFF"/>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right style="thin"/>
      <top/>
      <bottom style="thin"/>
    </border>
    <border>
      <left style="thin"/>
      <right/>
      <top style="thin"/>
      <bottom style="thin"/>
    </border>
    <border>
      <left style="thin"/>
      <right style="thin"/>
      <top style="thin"/>
      <bottom style="thin"/>
    </border>
    <border>
      <left style="thin">
        <color indexed="8"/>
      </left>
      <right/>
      <top style="thin">
        <color indexed="8"/>
      </top>
      <bottom/>
    </border>
    <border>
      <left style="thin"/>
      <right style="thin"/>
      <top style="thin"/>
      <bottom/>
    </border>
    <border>
      <left/>
      <right style="thin"/>
      <top style="thin"/>
      <bottom/>
    </border>
    <border>
      <left/>
      <right style="thin"/>
      <top style="thin"/>
      <bottom style="thin"/>
    </border>
    <border>
      <left style="thin"/>
      <right/>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style="thin">
        <color indexed="8"/>
      </left>
      <right/>
      <top/>
      <bottom style="thin">
        <color indexed="8"/>
      </bottom>
    </border>
    <border>
      <left style="thin"/>
      <right/>
      <top/>
      <bottom/>
    </border>
    <border>
      <left/>
      <right style="thin"/>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bottom/>
    </border>
    <border>
      <left style="thin"/>
      <right/>
      <top/>
      <bottom style="thin"/>
    </border>
    <border>
      <left style="thin"/>
      <right style="thin">
        <color indexed="8"/>
      </right>
      <top style="thin"/>
      <bottom style="thin"/>
    </border>
    <border>
      <left style="thin">
        <color indexed="8"/>
      </left>
      <right style="thin">
        <color indexed="8"/>
      </right>
      <top style="thin"/>
      <bottom style="thin"/>
    </border>
    <border>
      <left/>
      <right style="thin">
        <color indexed="8"/>
      </right>
      <top style="thin"/>
      <bottom style="thin"/>
    </border>
    <border>
      <left/>
      <right/>
      <top style="thin"/>
      <bottom style="thin"/>
    </border>
    <border>
      <left/>
      <right/>
      <top/>
      <bottom style="thin"/>
    </border>
    <border>
      <left>
        <color indexed="63"/>
      </left>
      <right>
        <color indexed="63"/>
      </right>
      <top style="thin"/>
      <bottom/>
    </border>
    <border>
      <left style="thin"/>
      <right style="thin"/>
      <top/>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top>
        <color indexed="63"/>
      </top>
      <bottom style="hair"/>
    </border>
    <border>
      <left/>
      <right/>
      <top>
        <color indexed="63"/>
      </top>
      <bottom style="hair"/>
    </border>
    <border>
      <left/>
      <right style="hair"/>
      <top>
        <color indexed="63"/>
      </top>
      <bottom style="hair"/>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style="hair"/>
      <right>
        <color indexed="63"/>
      </right>
      <top style="hair"/>
      <bottom/>
    </border>
    <border>
      <left>
        <color indexed="63"/>
      </left>
      <right>
        <color indexed="63"/>
      </right>
      <top style="hair"/>
      <bottom/>
    </border>
    <border>
      <left>
        <color indexed="63"/>
      </left>
      <right style="hair"/>
      <top style="hair"/>
      <bottom/>
    </border>
    <border>
      <left style="hair"/>
      <right style="hair"/>
      <top>
        <color indexed="63"/>
      </top>
      <bottom style="hair"/>
    </border>
    <border>
      <left style="thin">
        <color indexed="22"/>
      </left>
      <right>
        <color indexed="63"/>
      </right>
      <top>
        <color indexed="63"/>
      </top>
      <bottom style="thin">
        <color indexed="22"/>
      </bottom>
    </border>
    <border>
      <left style="hair"/>
      <right style="hair"/>
      <top style="hair"/>
      <bottom>
        <color indexed="63"/>
      </bottom>
    </border>
    <border>
      <left style="medium"/>
      <right style="medium"/>
      <top style="medium"/>
      <bottom style="medium"/>
    </border>
    <border>
      <left style="medium"/>
      <right style="medium"/>
      <top>
        <color indexed="63"/>
      </top>
      <bottom style="medium"/>
    </border>
    <border>
      <left style="hair"/>
      <right/>
      <top>
        <color indexed="63"/>
      </top>
      <bottom>
        <color indexed="63"/>
      </bottom>
    </border>
    <border>
      <left>
        <color indexed="63"/>
      </left>
      <right style="hair"/>
      <top>
        <color indexed="63"/>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7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21" borderId="7" applyNumberFormat="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12" fillId="0" borderId="0">
      <alignment/>
      <protection/>
    </xf>
    <xf numFmtId="0" fontId="34" fillId="0" borderId="0">
      <alignment/>
      <protection/>
    </xf>
    <xf numFmtId="0" fontId="34" fillId="0" borderId="0">
      <alignment/>
      <protection/>
    </xf>
    <xf numFmtId="0" fontId="30" fillId="0" borderId="0">
      <alignment/>
      <protection/>
    </xf>
    <xf numFmtId="0" fontId="30" fillId="0" borderId="0">
      <alignment/>
      <protection/>
    </xf>
    <xf numFmtId="0" fontId="12" fillId="0" borderId="0">
      <alignment/>
      <protection/>
    </xf>
    <xf numFmtId="0" fontId="34" fillId="0" borderId="0">
      <alignment/>
      <protection/>
    </xf>
    <xf numFmtId="0" fontId="7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lignment/>
      <protection/>
    </xf>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4" borderId="0" applyNumberFormat="0" applyBorder="0" applyAlignment="0" applyProtection="0"/>
  </cellStyleXfs>
  <cellXfs count="1095">
    <xf numFmtId="0" fontId="0" fillId="0" borderId="0" xfId="0" applyAlignment="1">
      <alignment/>
    </xf>
    <xf numFmtId="0" fontId="0" fillId="0" borderId="0" xfId="0" applyFill="1" applyAlignment="1">
      <alignment/>
    </xf>
    <xf numFmtId="49" fontId="21" fillId="8" borderId="10" xfId="0" applyNumberFormat="1" applyFont="1" applyFill="1" applyBorder="1" applyAlignment="1">
      <alignment vertical="center" wrapText="1"/>
    </xf>
    <xf numFmtId="49" fontId="20" fillId="24" borderId="10" xfId="0" applyNumberFormat="1" applyFont="1" applyFill="1" applyBorder="1" applyAlignment="1">
      <alignment vertical="center" wrapText="1"/>
    </xf>
    <xf numFmtId="49" fontId="20" fillId="25" borderId="10" xfId="0" applyNumberFormat="1" applyFont="1" applyFill="1" applyBorder="1" applyAlignment="1">
      <alignment vertical="center" wrapText="1"/>
    </xf>
    <xf numFmtId="0" fontId="23" fillId="0" borderId="0" xfId="60" applyFont="1" applyFill="1">
      <alignment/>
      <protection/>
    </xf>
    <xf numFmtId="0" fontId="24" fillId="0" borderId="0" xfId="60" applyFont="1" applyFill="1" applyAlignment="1">
      <alignment vertical="center"/>
      <protection/>
    </xf>
    <xf numFmtId="49" fontId="20" fillId="0" borderId="0" xfId="0" applyNumberFormat="1" applyFont="1" applyAlignment="1">
      <alignment horizontal="right" vertical="center"/>
    </xf>
    <xf numFmtId="49" fontId="20" fillId="0" borderId="0" xfId="0" applyNumberFormat="1" applyFont="1" applyAlignment="1">
      <alignment vertical="center"/>
    </xf>
    <xf numFmtId="2" fontId="20" fillId="0" borderId="0" xfId="0" applyNumberFormat="1" applyFont="1" applyAlignment="1">
      <alignment vertical="center" wrapText="1"/>
    </xf>
    <xf numFmtId="2" fontId="20" fillId="24" borderId="11" xfId="68" applyNumberFormat="1" applyFont="1" applyFill="1" applyBorder="1" applyAlignment="1">
      <alignment horizontal="left" vertical="center" wrapText="1"/>
      <protection/>
    </xf>
    <xf numFmtId="2" fontId="21" fillId="8" borderId="11" xfId="68" applyNumberFormat="1" applyFont="1" applyFill="1" applyBorder="1" applyAlignment="1">
      <alignment horizontal="left" vertical="center" wrapText="1"/>
      <protection/>
    </xf>
    <xf numFmtId="49" fontId="20" fillId="0" borderId="12" xfId="0" applyNumberFormat="1" applyFont="1" applyFill="1" applyBorder="1" applyAlignment="1">
      <alignment horizontal="center" vertical="center" wrapText="1"/>
    </xf>
    <xf numFmtId="49" fontId="20" fillId="0" borderId="0" xfId="0" applyNumberFormat="1" applyFont="1" applyFill="1" applyAlignment="1">
      <alignment horizontal="center" vertical="center" wrapText="1"/>
    </xf>
    <xf numFmtId="0" fontId="21" fillId="26" borderId="13" xfId="0" applyFont="1" applyFill="1" applyBorder="1" applyAlignment="1">
      <alignment horizontal="center" vertical="center" wrapText="1"/>
    </xf>
    <xf numFmtId="49" fontId="21" fillId="0" borderId="14"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49" fontId="20" fillId="0" borderId="0" xfId="0" applyNumberFormat="1" applyFont="1" applyFill="1" applyAlignment="1">
      <alignment horizontal="center"/>
    </xf>
    <xf numFmtId="49" fontId="20" fillId="0" borderId="0" xfId="0" applyNumberFormat="1" applyFont="1" applyAlignment="1">
      <alignment horizontal="center"/>
    </xf>
    <xf numFmtId="49" fontId="21" fillId="10" borderId="12" xfId="0" applyNumberFormat="1" applyFont="1" applyFill="1" applyBorder="1" applyAlignment="1">
      <alignment horizontal="center" vertical="center" wrapText="1"/>
    </xf>
    <xf numFmtId="49" fontId="20" fillId="27" borderId="12" xfId="0" applyNumberFormat="1" applyFont="1" applyFill="1" applyBorder="1" applyAlignment="1">
      <alignment horizontal="center" vertical="center" wrapText="1"/>
    </xf>
    <xf numFmtId="49" fontId="21" fillId="27" borderId="12" xfId="0" applyNumberFormat="1" applyFont="1" applyFill="1" applyBorder="1" applyAlignment="1">
      <alignment horizontal="center" vertical="center" wrapText="1"/>
    </xf>
    <xf numFmtId="0" fontId="20" fillId="0" borderId="12" xfId="0" applyFont="1" applyFill="1" applyBorder="1" applyAlignment="1">
      <alignment vertical="center" wrapText="1"/>
    </xf>
    <xf numFmtId="0" fontId="26" fillId="0" borderId="0" xfId="68" applyFont="1" applyFill="1" applyAlignment="1">
      <alignment vertical="center"/>
      <protection/>
    </xf>
    <xf numFmtId="0" fontId="20" fillId="0" borderId="12" xfId="0" applyFont="1" applyFill="1" applyBorder="1" applyAlignment="1">
      <alignment horizontal="left" vertical="center" wrapText="1"/>
    </xf>
    <xf numFmtId="49" fontId="21" fillId="8" borderId="15" xfId="0" applyNumberFormat="1" applyFont="1" applyFill="1" applyBorder="1" applyAlignment="1">
      <alignment vertical="center" wrapText="1"/>
    </xf>
    <xf numFmtId="49" fontId="20" fillId="0" borderId="10" xfId="0" applyNumberFormat="1" applyFont="1" applyFill="1" applyBorder="1" applyAlignment="1">
      <alignment vertical="center" wrapText="1"/>
    </xf>
    <xf numFmtId="49" fontId="21" fillId="8" borderId="16" xfId="0" applyNumberFormat="1" applyFont="1" applyFill="1" applyBorder="1" applyAlignment="1">
      <alignment vertical="center" wrapText="1"/>
    </xf>
    <xf numFmtId="49" fontId="22" fillId="25" borderId="10" xfId="0" applyNumberFormat="1" applyFont="1" applyFill="1" applyBorder="1" applyAlignment="1">
      <alignment vertical="center" wrapText="1"/>
    </xf>
    <xf numFmtId="2" fontId="20" fillId="4" borderId="11" xfId="68" applyNumberFormat="1" applyFont="1" applyFill="1" applyBorder="1" applyAlignment="1">
      <alignment horizontal="left" vertical="center" wrapText="1"/>
      <protection/>
    </xf>
    <xf numFmtId="49" fontId="20" fillId="4" borderId="10" xfId="0" applyNumberFormat="1" applyFont="1" applyFill="1" applyBorder="1" applyAlignment="1">
      <alignment vertical="center" wrapText="1"/>
    </xf>
    <xf numFmtId="49" fontId="20" fillId="4" borderId="12" xfId="0" applyNumberFormat="1" applyFont="1" applyFill="1" applyBorder="1" applyAlignment="1">
      <alignment horizontal="center" vertical="center" wrapText="1"/>
    </xf>
    <xf numFmtId="49" fontId="22" fillId="4" borderId="10" xfId="0" applyNumberFormat="1" applyFont="1" applyFill="1" applyBorder="1" applyAlignment="1">
      <alignment vertical="center" wrapText="1"/>
    </xf>
    <xf numFmtId="49" fontId="21" fillId="26" borderId="17" xfId="0" applyNumberFormat="1" applyFont="1" applyFill="1" applyBorder="1" applyAlignment="1">
      <alignment horizontal="center" vertical="center" wrapText="1"/>
    </xf>
    <xf numFmtId="49" fontId="21" fillId="26" borderId="15" xfId="0" applyNumberFormat="1" applyFont="1" applyFill="1" applyBorder="1" applyAlignment="1">
      <alignment horizontal="center" vertical="center" wrapText="1"/>
    </xf>
    <xf numFmtId="0" fontId="0" fillId="0" borderId="0" xfId="0" applyFill="1" applyAlignment="1">
      <alignment wrapText="1"/>
    </xf>
    <xf numFmtId="0" fontId="0" fillId="0" borderId="0" xfId="0" applyAlignment="1">
      <alignment wrapText="1"/>
    </xf>
    <xf numFmtId="2" fontId="22" fillId="4" borderId="11" xfId="68" applyNumberFormat="1" applyFont="1" applyFill="1" applyBorder="1" applyAlignment="1">
      <alignment horizontal="left" vertical="center" wrapText="1"/>
      <protection/>
    </xf>
    <xf numFmtId="49" fontId="22" fillId="4" borderId="12" xfId="68" applyNumberFormat="1" applyFont="1" applyFill="1" applyBorder="1" applyAlignment="1">
      <alignment horizontal="center" vertical="center" wrapText="1"/>
      <protection/>
    </xf>
    <xf numFmtId="0" fontId="21" fillId="28" borderId="12" xfId="0" applyFont="1" applyFill="1" applyBorder="1" applyAlignment="1">
      <alignment horizontal="left" vertical="center" wrapText="1"/>
    </xf>
    <xf numFmtId="0" fontId="21" fillId="27" borderId="12" xfId="0" applyFont="1" applyFill="1" applyBorder="1" applyAlignment="1">
      <alignment vertical="center" wrapText="1"/>
    </xf>
    <xf numFmtId="49" fontId="20" fillId="24" borderId="16" xfId="0" applyNumberFormat="1" applyFont="1" applyFill="1" applyBorder="1" applyAlignment="1">
      <alignment vertical="center" wrapText="1"/>
    </xf>
    <xf numFmtId="49" fontId="20" fillId="4" borderId="16" xfId="0" applyNumberFormat="1" applyFont="1" applyFill="1" applyBorder="1" applyAlignment="1">
      <alignment vertical="center" wrapText="1"/>
    </xf>
    <xf numFmtId="49" fontId="20" fillId="25" borderId="16" xfId="0" applyNumberFormat="1" applyFont="1" applyFill="1" applyBorder="1" applyAlignment="1">
      <alignment vertical="center" wrapText="1"/>
    </xf>
    <xf numFmtId="0" fontId="21" fillId="27" borderId="12" xfId="0" applyFont="1" applyFill="1" applyBorder="1" applyAlignment="1">
      <alignment horizontal="center" vertical="center" wrapText="1"/>
    </xf>
    <xf numFmtId="0" fontId="20" fillId="8" borderId="12" xfId="0" applyFont="1" applyFill="1" applyBorder="1" applyAlignment="1">
      <alignment vertical="center" wrapText="1"/>
    </xf>
    <xf numFmtId="0" fontId="20" fillId="8" borderId="11" xfId="0" applyFont="1" applyFill="1" applyBorder="1" applyAlignment="1">
      <alignment horizontal="center" vertical="center" wrapText="1"/>
    </xf>
    <xf numFmtId="0" fontId="20" fillId="24" borderId="12" xfId="0" applyFont="1" applyFill="1" applyBorder="1" applyAlignment="1">
      <alignment vertical="center" wrapText="1"/>
    </xf>
    <xf numFmtId="0" fontId="20" fillId="24"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25" borderId="15" xfId="0" applyFont="1" applyFill="1" applyBorder="1" applyAlignment="1">
      <alignment horizontal="left" vertical="center" wrapText="1"/>
    </xf>
    <xf numFmtId="0" fontId="20" fillId="4" borderId="11" xfId="0" applyFont="1" applyFill="1" applyBorder="1" applyAlignment="1">
      <alignment horizontal="center" vertical="center" wrapText="1"/>
    </xf>
    <xf numFmtId="0" fontId="20" fillId="4" borderId="16" xfId="0" applyFont="1" applyFill="1" applyBorder="1" applyAlignment="1">
      <alignment horizontal="left" vertical="center" wrapText="1"/>
    </xf>
    <xf numFmtId="0" fontId="21" fillId="28" borderId="17" xfId="0" applyFont="1" applyFill="1" applyBorder="1" applyAlignment="1">
      <alignment horizontal="center" vertical="center" wrapText="1"/>
    </xf>
    <xf numFmtId="0" fontId="21" fillId="28" borderId="15"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49" fontId="20" fillId="0" borderId="12" xfId="0" applyNumberFormat="1" applyFont="1" applyBorder="1" applyAlignment="1">
      <alignment horizontal="center" vertical="center" wrapText="1"/>
    </xf>
    <xf numFmtId="0" fontId="21" fillId="8" borderId="12" xfId="0" applyFont="1" applyFill="1" applyBorder="1" applyAlignment="1">
      <alignment vertical="center" wrapText="1"/>
    </xf>
    <xf numFmtId="0" fontId="21" fillId="8" borderId="20" xfId="0" applyFont="1" applyFill="1" applyBorder="1" applyAlignment="1">
      <alignment vertical="center" wrapText="1"/>
    </xf>
    <xf numFmtId="0" fontId="21" fillId="29" borderId="21" xfId="0" applyFont="1" applyFill="1" applyBorder="1" applyAlignment="1">
      <alignment horizontal="center" vertical="center" wrapText="1"/>
    </xf>
    <xf numFmtId="0" fontId="20" fillId="4" borderId="18" xfId="0" applyFont="1" applyFill="1" applyBorder="1" applyAlignment="1">
      <alignment horizontal="center" vertical="center" wrapText="1"/>
    </xf>
    <xf numFmtId="49" fontId="24" fillId="30" borderId="12" xfId="0" applyNumberFormat="1" applyFont="1" applyFill="1" applyBorder="1" applyAlignment="1">
      <alignment horizontal="center" vertical="center" wrapText="1"/>
    </xf>
    <xf numFmtId="49" fontId="24" fillId="30" borderId="11" xfId="0" applyNumberFormat="1" applyFont="1" applyFill="1" applyBorder="1" applyAlignment="1">
      <alignment horizontal="center" vertical="center" wrapText="1"/>
    </xf>
    <xf numFmtId="0" fontId="24" fillId="30" borderId="11" xfId="0" applyFont="1" applyFill="1" applyBorder="1" applyAlignment="1">
      <alignment horizontal="center" vertical="center" wrapText="1"/>
    </xf>
    <xf numFmtId="0" fontId="24" fillId="30" borderId="16" xfId="0" applyFont="1" applyFill="1" applyBorder="1" applyAlignment="1">
      <alignment horizontal="center" vertical="center" wrapText="1"/>
    </xf>
    <xf numFmtId="49" fontId="24" fillId="30" borderId="16" xfId="0" applyNumberFormat="1" applyFont="1" applyFill="1" applyBorder="1" applyAlignment="1">
      <alignment horizontal="center" vertical="center" wrapText="1"/>
    </xf>
    <xf numFmtId="49" fontId="24" fillId="28" borderId="12" xfId="0" applyNumberFormat="1" applyFont="1" applyFill="1" applyBorder="1" applyAlignment="1">
      <alignment horizontal="center" vertical="center" wrapText="1"/>
    </xf>
    <xf numFmtId="0" fontId="21" fillId="28" borderId="22" xfId="0" applyFont="1" applyFill="1" applyBorder="1" applyAlignment="1">
      <alignment horizontal="center" vertical="center" wrapText="1"/>
    </xf>
    <xf numFmtId="0" fontId="21" fillId="28" borderId="23"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4" borderId="12" xfId="0" applyNumberFormat="1" applyFont="1" applyFill="1" applyBorder="1" applyAlignment="1">
      <alignment horizontal="center" vertical="center" wrapText="1"/>
    </xf>
    <xf numFmtId="49" fontId="21" fillId="30" borderId="12" xfId="58" applyNumberFormat="1" applyFont="1" applyFill="1" applyBorder="1" applyAlignment="1">
      <alignment horizontal="center" vertical="center" wrapText="1"/>
      <protection/>
    </xf>
    <xf numFmtId="0" fontId="22" fillId="0" borderId="0" xfId="60" applyFont="1" applyFill="1" applyAlignment="1">
      <alignment horizontal="center" vertical="center"/>
      <protection/>
    </xf>
    <xf numFmtId="49" fontId="21" fillId="28" borderId="12" xfId="58" applyNumberFormat="1" applyFont="1" applyFill="1" applyBorder="1" applyAlignment="1">
      <alignment horizontal="center" vertical="center" wrapText="1"/>
      <protection/>
    </xf>
    <xf numFmtId="49" fontId="20" fillId="8" borderId="12"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49" fontId="20" fillId="0" borderId="12" xfId="58" applyNumberFormat="1" applyFont="1" applyFill="1" applyBorder="1" applyAlignment="1">
      <alignment horizontal="center" vertical="center" wrapText="1"/>
      <protection/>
    </xf>
    <xf numFmtId="0" fontId="21" fillId="30" borderId="12" xfId="0" applyFont="1" applyFill="1" applyBorder="1" applyAlignment="1">
      <alignment vertical="center" wrapText="1"/>
    </xf>
    <xf numFmtId="0" fontId="22" fillId="0" borderId="0" xfId="60" applyFont="1" applyFill="1" applyAlignment="1">
      <alignment vertical="center"/>
      <protection/>
    </xf>
    <xf numFmtId="0" fontId="20" fillId="4" borderId="12" xfId="0" applyFont="1" applyFill="1" applyBorder="1" applyAlignment="1">
      <alignment horizontal="left" vertical="center" wrapText="1"/>
    </xf>
    <xf numFmtId="49" fontId="20" fillId="4" borderId="12" xfId="58" applyNumberFormat="1" applyFont="1" applyFill="1" applyBorder="1" applyAlignment="1">
      <alignment horizontal="center" vertical="center" wrapText="1"/>
      <protection/>
    </xf>
    <xf numFmtId="0" fontId="20" fillId="0" borderId="18" xfId="0" applyFont="1" applyFill="1" applyBorder="1" applyAlignment="1">
      <alignment horizontal="left" vertical="center" wrapText="1"/>
    </xf>
    <xf numFmtId="49" fontId="22" fillId="31" borderId="12" xfId="0" applyNumberFormat="1" applyFont="1" applyFill="1" applyBorder="1" applyAlignment="1">
      <alignment horizontal="center" vertical="center" wrapText="1"/>
    </xf>
    <xf numFmtId="49" fontId="21" fillId="8" borderId="12" xfId="0" applyNumberFormat="1" applyFont="1" applyFill="1" applyBorder="1" applyAlignment="1">
      <alignment horizontal="center" vertical="center" wrapText="1"/>
    </xf>
    <xf numFmtId="0" fontId="24" fillId="0" borderId="0" xfId="60" applyFont="1" applyFill="1" applyAlignment="1">
      <alignment horizontal="center" vertical="center"/>
      <protection/>
    </xf>
    <xf numFmtId="49" fontId="24" fillId="29" borderId="12" xfId="0" applyNumberFormat="1" applyFont="1" applyFill="1" applyBorder="1" applyAlignment="1">
      <alignment horizontal="center" vertical="center" wrapText="1"/>
    </xf>
    <xf numFmtId="0" fontId="22" fillId="4" borderId="12" xfId="0" applyFont="1" applyFill="1" applyBorder="1" applyAlignment="1">
      <alignment vertical="center" wrapText="1"/>
    </xf>
    <xf numFmtId="0" fontId="21" fillId="30" borderId="11" xfId="0" applyFont="1" applyFill="1" applyBorder="1" applyAlignment="1">
      <alignment horizontal="center" vertical="center" wrapText="1"/>
    </xf>
    <xf numFmtId="0" fontId="21" fillId="30" borderId="17" xfId="0" applyFont="1" applyFill="1" applyBorder="1" applyAlignment="1">
      <alignment horizontal="center" vertical="center" wrapText="1"/>
    </xf>
    <xf numFmtId="0" fontId="21" fillId="30" borderId="15" xfId="0" applyFont="1" applyFill="1" applyBorder="1" applyAlignment="1">
      <alignment horizontal="center" vertical="center" wrapText="1"/>
    </xf>
    <xf numFmtId="0" fontId="21" fillId="10" borderId="12" xfId="0" applyFont="1" applyFill="1" applyBorder="1" applyAlignment="1">
      <alignment vertical="center" wrapText="1"/>
    </xf>
    <xf numFmtId="49" fontId="21" fillId="10" borderId="11" xfId="0" applyNumberFormat="1" applyFont="1" applyFill="1" applyBorder="1" applyAlignment="1">
      <alignment horizontal="center" vertical="center" wrapText="1"/>
    </xf>
    <xf numFmtId="49" fontId="21" fillId="27" borderId="11" xfId="0" applyNumberFormat="1" applyFont="1" applyFill="1" applyBorder="1" applyAlignment="1">
      <alignment horizontal="center" vertical="center" wrapText="1"/>
    </xf>
    <xf numFmtId="49" fontId="21" fillId="27" borderId="10" xfId="0" applyNumberFormat="1" applyFont="1" applyFill="1" applyBorder="1" applyAlignment="1">
      <alignment vertical="center" wrapText="1"/>
    </xf>
    <xf numFmtId="0" fontId="21" fillId="30" borderId="16" xfId="0" applyFont="1" applyFill="1" applyBorder="1" applyAlignment="1">
      <alignment horizontal="center" vertical="center" wrapText="1"/>
    </xf>
    <xf numFmtId="2" fontId="22" fillId="24" borderId="11" xfId="68" applyNumberFormat="1" applyFont="1" applyFill="1" applyBorder="1" applyAlignment="1">
      <alignment horizontal="left" vertical="center" wrapText="1"/>
      <protection/>
    </xf>
    <xf numFmtId="0" fontId="22" fillId="0" borderId="0" xfId="68" applyFont="1" applyFill="1" applyAlignment="1">
      <alignment vertical="center"/>
      <protection/>
    </xf>
    <xf numFmtId="49" fontId="22" fillId="24" borderId="12" xfId="68" applyNumberFormat="1" applyFont="1" applyFill="1" applyBorder="1" applyAlignment="1">
      <alignment horizontal="center" vertical="center" wrapText="1"/>
      <protection/>
    </xf>
    <xf numFmtId="49" fontId="21" fillId="27" borderId="23" xfId="0" applyNumberFormat="1" applyFont="1" applyFill="1" applyBorder="1" applyAlignment="1">
      <alignment vertical="center" wrapText="1"/>
    </xf>
    <xf numFmtId="49" fontId="22" fillId="24" borderId="10" xfId="0" applyNumberFormat="1" applyFont="1" applyFill="1" applyBorder="1" applyAlignment="1">
      <alignment vertical="center" wrapText="1"/>
    </xf>
    <xf numFmtId="0" fontId="21" fillId="28" borderId="11" xfId="0" applyFont="1" applyFill="1" applyBorder="1" applyAlignment="1">
      <alignment horizontal="center" vertical="center" wrapText="1"/>
    </xf>
    <xf numFmtId="0" fontId="21" fillId="28" borderId="16" xfId="0" applyFont="1" applyFill="1" applyBorder="1" applyAlignment="1">
      <alignment horizontal="center" vertical="center" wrapText="1"/>
    </xf>
    <xf numFmtId="49" fontId="22" fillId="24" borderId="12" xfId="0" applyNumberFormat="1" applyFont="1" applyFill="1" applyBorder="1" applyAlignment="1">
      <alignment horizontal="center" vertical="center" wrapText="1"/>
    </xf>
    <xf numFmtId="0" fontId="20" fillId="0" borderId="12" xfId="0" applyFont="1" applyBorder="1" applyAlignment="1">
      <alignment horizontal="left" vertical="center" wrapText="1"/>
    </xf>
    <xf numFmtId="0" fontId="24" fillId="28" borderId="12" xfId="0" applyFont="1" applyFill="1" applyBorder="1" applyAlignment="1">
      <alignment horizontal="center" vertical="center" wrapText="1"/>
    </xf>
    <xf numFmtId="0" fontId="24" fillId="30" borderId="12" xfId="0" applyFont="1" applyFill="1" applyBorder="1" applyAlignment="1">
      <alignment vertical="center" wrapText="1"/>
    </xf>
    <xf numFmtId="0" fontId="24" fillId="28" borderId="12" xfId="0" applyFont="1" applyFill="1" applyBorder="1" applyAlignment="1">
      <alignment vertical="center" wrapText="1"/>
    </xf>
    <xf numFmtId="0" fontId="24" fillId="29" borderId="12" xfId="0" applyFont="1" applyFill="1" applyBorder="1" applyAlignment="1">
      <alignment vertical="center" wrapText="1"/>
    </xf>
    <xf numFmtId="0" fontId="24" fillId="29" borderId="18" xfId="0" applyFont="1" applyFill="1" applyBorder="1" applyAlignment="1">
      <alignment vertical="center" wrapText="1"/>
    </xf>
    <xf numFmtId="0" fontId="21" fillId="0" borderId="0" xfId="0" applyFont="1" applyFill="1" applyAlignment="1">
      <alignment vertical="center"/>
    </xf>
    <xf numFmtId="49" fontId="24" fillId="29" borderId="11" xfId="0" applyNumberFormat="1" applyFont="1" applyFill="1" applyBorder="1" applyAlignment="1">
      <alignment horizontal="center" vertical="center" wrapText="1"/>
    </xf>
    <xf numFmtId="49" fontId="24" fillId="29" borderId="16" xfId="0" applyNumberFormat="1" applyFont="1" applyFill="1" applyBorder="1" applyAlignment="1">
      <alignment horizontal="center" vertical="center" wrapText="1"/>
    </xf>
    <xf numFmtId="49" fontId="20" fillId="24" borderId="15" xfId="0" applyNumberFormat="1" applyFont="1" applyFill="1" applyBorder="1" applyAlignment="1">
      <alignment vertical="center" wrapText="1"/>
    </xf>
    <xf numFmtId="49" fontId="20" fillId="4" borderId="15" xfId="0" applyNumberFormat="1" applyFont="1" applyFill="1" applyBorder="1" applyAlignment="1">
      <alignment vertical="center" wrapText="1"/>
    </xf>
    <xf numFmtId="49" fontId="20" fillId="25" borderId="15" xfId="0" applyNumberFormat="1" applyFont="1" applyFill="1" applyBorder="1" applyAlignment="1">
      <alignment vertical="center" wrapText="1"/>
    </xf>
    <xf numFmtId="0" fontId="20" fillId="0" borderId="24" xfId="0" applyFont="1" applyFill="1" applyBorder="1" applyAlignment="1">
      <alignment horizontal="left" vertical="center" wrapText="1"/>
    </xf>
    <xf numFmtId="2" fontId="20" fillId="4" borderId="14" xfId="68" applyNumberFormat="1" applyFont="1" applyFill="1" applyBorder="1" applyAlignment="1">
      <alignment horizontal="left" vertical="center" wrapText="1"/>
      <protection/>
    </xf>
    <xf numFmtId="0" fontId="20" fillId="0" borderId="12" xfId="0" applyFont="1" applyBorder="1" applyAlignment="1">
      <alignment vertical="center" wrapText="1"/>
    </xf>
    <xf numFmtId="0" fontId="21" fillId="30" borderId="12" xfId="0" applyFont="1" applyFill="1" applyBorder="1" applyAlignment="1">
      <alignment horizontal="center" vertical="center" wrapText="1"/>
    </xf>
    <xf numFmtId="0" fontId="21" fillId="30" borderId="12" xfId="0" applyFont="1" applyFill="1" applyBorder="1" applyAlignment="1">
      <alignment horizontal="left" vertical="center" wrapText="1"/>
    </xf>
    <xf numFmtId="49" fontId="21" fillId="30" borderId="12" xfId="0" applyNumberFormat="1" applyFont="1" applyFill="1" applyBorder="1" applyAlignment="1">
      <alignment horizontal="center" vertical="center" wrapText="1"/>
    </xf>
    <xf numFmtId="0" fontId="22" fillId="0" borderId="0" xfId="60" applyFont="1" applyFill="1" applyAlignment="1">
      <alignment vertical="center" wrapText="1"/>
      <protection/>
    </xf>
    <xf numFmtId="0" fontId="22" fillId="24" borderId="0" xfId="0" applyFont="1" applyFill="1" applyAlignment="1">
      <alignment horizontal="left" vertical="center" wrapText="1"/>
    </xf>
    <xf numFmtId="49" fontId="20" fillId="24" borderId="19" xfId="0" applyNumberFormat="1" applyFont="1" applyFill="1" applyBorder="1" applyAlignment="1">
      <alignment horizontal="center" vertical="center" wrapText="1"/>
    </xf>
    <xf numFmtId="49" fontId="20" fillId="31" borderId="15" xfId="0" applyNumberFormat="1" applyFont="1" applyFill="1" applyBorder="1" applyAlignment="1">
      <alignment horizontal="left" vertical="center" wrapText="1"/>
    </xf>
    <xf numFmtId="49" fontId="21" fillId="24" borderId="25"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26" borderId="15" xfId="0" applyNumberFormat="1" applyFont="1" applyFill="1" applyBorder="1" applyAlignment="1">
      <alignment horizontal="left" vertical="center" wrapText="1"/>
    </xf>
    <xf numFmtId="49" fontId="20" fillId="0" borderId="25" xfId="0" applyNumberFormat="1" applyFont="1" applyFill="1" applyBorder="1" applyAlignment="1">
      <alignment horizontal="center" vertical="center" wrapText="1"/>
    </xf>
    <xf numFmtId="0" fontId="20" fillId="4" borderId="25" xfId="0" applyFont="1" applyFill="1" applyBorder="1" applyAlignment="1">
      <alignment horizontal="center" vertical="center" wrapText="1"/>
    </xf>
    <xf numFmtId="49" fontId="20" fillId="4" borderId="19" xfId="0" applyNumberFormat="1" applyFont="1" applyFill="1" applyBorder="1" applyAlignment="1">
      <alignment horizontal="center" vertical="center" wrapText="1"/>
    </xf>
    <xf numFmtId="49" fontId="20" fillId="32" borderId="15" xfId="0" applyNumberFormat="1" applyFont="1" applyFill="1" applyBorder="1" applyAlignment="1">
      <alignment horizontal="left" vertical="center" wrapText="1"/>
    </xf>
    <xf numFmtId="49" fontId="20" fillId="4" borderId="25" xfId="0" applyNumberFormat="1" applyFont="1" applyFill="1" applyBorder="1" applyAlignment="1">
      <alignment horizontal="center" vertical="center" wrapText="1"/>
    </xf>
    <xf numFmtId="0" fontId="21" fillId="28" borderId="18" xfId="0" applyFont="1" applyFill="1" applyBorder="1" applyAlignment="1">
      <alignment horizontal="center" vertical="center" wrapText="1"/>
    </xf>
    <xf numFmtId="0" fontId="21" fillId="28" borderId="18" xfId="0" applyNumberFormat="1" applyFont="1" applyFill="1" applyBorder="1" applyAlignment="1">
      <alignment horizontal="left" vertical="center" wrapText="1"/>
    </xf>
    <xf numFmtId="49" fontId="21" fillId="28" borderId="19" xfId="0" applyNumberFormat="1" applyFont="1" applyFill="1" applyBorder="1" applyAlignment="1">
      <alignment horizontal="center" vertical="center" wrapText="1"/>
    </xf>
    <xf numFmtId="49" fontId="22" fillId="24" borderId="18" xfId="55" applyNumberFormat="1" applyFont="1" applyFill="1" applyBorder="1" applyAlignment="1">
      <alignment horizontal="center" vertical="center" wrapText="1"/>
      <protection/>
    </xf>
    <xf numFmtId="0" fontId="21" fillId="29" borderId="18" xfId="0" applyFont="1" applyFill="1" applyBorder="1" applyAlignment="1">
      <alignment horizontal="left" vertical="center" wrapText="1"/>
    </xf>
    <xf numFmtId="0" fontId="21" fillId="29" borderId="18" xfId="0" applyFont="1" applyFill="1" applyBorder="1" applyAlignment="1">
      <alignment horizontal="center" vertical="center" wrapText="1"/>
    </xf>
    <xf numFmtId="49" fontId="21" fillId="29" borderId="19" xfId="0" applyNumberFormat="1" applyFont="1" applyFill="1" applyBorder="1" applyAlignment="1">
      <alignment horizontal="center" vertical="center" wrapText="1"/>
    </xf>
    <xf numFmtId="49" fontId="21" fillId="29" borderId="16" xfId="0" applyNumberFormat="1" applyFont="1" applyFill="1" applyBorder="1" applyAlignment="1">
      <alignment horizontal="left" vertical="center" wrapText="1"/>
    </xf>
    <xf numFmtId="49" fontId="21" fillId="29" borderId="25" xfId="0" applyNumberFormat="1" applyFont="1" applyFill="1" applyBorder="1" applyAlignment="1">
      <alignment horizontal="center" vertical="center" wrapText="1"/>
    </xf>
    <xf numFmtId="49" fontId="24" fillId="29" borderId="18" xfId="0" applyNumberFormat="1" applyFont="1" applyFill="1" applyBorder="1" applyAlignment="1">
      <alignment horizontal="center" vertical="center" wrapText="1"/>
    </xf>
    <xf numFmtId="49" fontId="21" fillId="27" borderId="15" xfId="0" applyNumberFormat="1" applyFont="1" applyFill="1" applyBorder="1" applyAlignment="1">
      <alignment vertical="center" wrapText="1"/>
    </xf>
    <xf numFmtId="49" fontId="22" fillId="24" borderId="25" xfId="55" applyNumberFormat="1" applyFont="1" applyFill="1" applyBorder="1" applyAlignment="1">
      <alignment horizontal="center" vertical="center" wrapText="1"/>
      <protection/>
    </xf>
    <xf numFmtId="0" fontId="21" fillId="29" borderId="19" xfId="0" applyFont="1" applyFill="1" applyBorder="1" applyAlignment="1">
      <alignment horizontal="left" vertical="center" wrapText="1"/>
    </xf>
    <xf numFmtId="0" fontId="22" fillId="24" borderId="12" xfId="0" applyFont="1" applyFill="1" applyBorder="1" applyAlignment="1">
      <alignment horizontal="left" vertical="center" wrapText="1"/>
    </xf>
    <xf numFmtId="0" fontId="22" fillId="4" borderId="0" xfId="0" applyFont="1" applyFill="1" applyAlignment="1">
      <alignment vertical="center" wrapText="1"/>
    </xf>
    <xf numFmtId="49" fontId="22" fillId="4" borderId="26" xfId="55" applyNumberFormat="1" applyFont="1" applyFill="1" applyBorder="1" applyAlignment="1">
      <alignment horizontal="center" vertical="center" wrapText="1"/>
      <protection/>
    </xf>
    <xf numFmtId="49" fontId="22" fillId="4" borderId="27" xfId="55" applyNumberFormat="1" applyFont="1" applyFill="1" applyBorder="1" applyAlignment="1">
      <alignment horizontal="center" vertical="center" wrapText="1"/>
      <protection/>
    </xf>
    <xf numFmtId="49" fontId="22" fillId="0" borderId="19" xfId="55" applyNumberFormat="1" applyFont="1" applyFill="1" applyBorder="1" applyAlignment="1">
      <alignment horizontal="center" vertical="center" wrapText="1"/>
      <protection/>
    </xf>
    <xf numFmtId="0" fontId="21" fillId="27" borderId="11" xfId="0" applyFont="1" applyFill="1" applyBorder="1" applyAlignment="1">
      <alignment vertical="center" wrapText="1"/>
    </xf>
    <xf numFmtId="0" fontId="21" fillId="10" borderId="11" xfId="0" applyFont="1" applyFill="1" applyBorder="1" applyAlignment="1">
      <alignment vertical="center" wrapText="1"/>
    </xf>
    <xf numFmtId="0" fontId="21" fillId="8" borderId="11" xfId="0" applyFont="1" applyFill="1" applyBorder="1" applyAlignment="1">
      <alignment vertical="center" wrapText="1"/>
    </xf>
    <xf numFmtId="0" fontId="20" fillId="24" borderId="11" xfId="0" applyFont="1" applyFill="1" applyBorder="1" applyAlignment="1">
      <alignment horizontal="left" vertical="center" wrapText="1"/>
    </xf>
    <xf numFmtId="0" fontId="20" fillId="4" borderId="11" xfId="0" applyFont="1" applyFill="1" applyBorder="1" applyAlignment="1">
      <alignment horizontal="left" vertical="center" wrapText="1"/>
    </xf>
    <xf numFmtId="0" fontId="21" fillId="10" borderId="12" xfId="0" applyFont="1" applyFill="1" applyBorder="1" applyAlignment="1">
      <alignment horizontal="center" vertical="center" wrapText="1"/>
    </xf>
    <xf numFmtId="49" fontId="21" fillId="10" borderId="16" xfId="0" applyNumberFormat="1" applyFont="1" applyFill="1" applyBorder="1" applyAlignment="1">
      <alignment vertical="center" wrapText="1"/>
    </xf>
    <xf numFmtId="49" fontId="21" fillId="27" borderId="16" xfId="0" applyNumberFormat="1" applyFont="1" applyFill="1" applyBorder="1" applyAlignment="1">
      <alignment vertical="center" wrapText="1"/>
    </xf>
    <xf numFmtId="0" fontId="28" fillId="0" borderId="0" xfId="0" applyFont="1" applyFill="1" applyAlignment="1">
      <alignment vertical="center"/>
    </xf>
    <xf numFmtId="0" fontId="21" fillId="33" borderId="12" xfId="0" applyFont="1" applyFill="1" applyBorder="1" applyAlignment="1">
      <alignment vertical="center" wrapText="1"/>
    </xf>
    <xf numFmtId="49" fontId="21" fillId="33" borderId="12" xfId="0" applyNumberFormat="1" applyFont="1" applyFill="1" applyBorder="1" applyAlignment="1">
      <alignment horizontal="center" vertical="center" wrapText="1"/>
    </xf>
    <xf numFmtId="49" fontId="21" fillId="33" borderId="11" xfId="0" applyNumberFormat="1" applyFont="1" applyFill="1" applyBorder="1" applyAlignment="1">
      <alignment horizontal="center" vertical="center" wrapText="1"/>
    </xf>
    <xf numFmtId="49" fontId="21" fillId="33" borderId="17" xfId="0" applyNumberFormat="1" applyFont="1" applyFill="1" applyBorder="1" applyAlignment="1">
      <alignment horizontal="center" vertical="center" wrapText="1"/>
    </xf>
    <xf numFmtId="49" fontId="21" fillId="33" borderId="15" xfId="0" applyNumberFormat="1" applyFont="1" applyFill="1" applyBorder="1" applyAlignment="1">
      <alignment horizontal="center" vertical="center" wrapText="1"/>
    </xf>
    <xf numFmtId="49" fontId="21" fillId="33" borderId="16" xfId="0" applyNumberFormat="1" applyFont="1" applyFill="1" applyBorder="1" applyAlignment="1">
      <alignment horizontal="center" vertical="center" wrapText="1"/>
    </xf>
    <xf numFmtId="0" fontId="28" fillId="0" borderId="0" xfId="0" applyFont="1" applyFill="1" applyAlignment="1">
      <alignment vertical="center" wrapText="1"/>
    </xf>
    <xf numFmtId="0" fontId="28" fillId="0" borderId="0" xfId="0" applyFont="1" applyAlignment="1">
      <alignment vertical="center" wrapText="1"/>
    </xf>
    <xf numFmtId="0" fontId="21" fillId="34" borderId="12" xfId="0" applyFont="1" applyFill="1" applyBorder="1" applyAlignment="1">
      <alignment vertical="center" wrapText="1"/>
    </xf>
    <xf numFmtId="49" fontId="21" fillId="34" borderId="12" xfId="0" applyNumberFormat="1" applyFont="1" applyFill="1" applyBorder="1" applyAlignment="1">
      <alignment horizontal="center" vertical="center" wrapText="1"/>
    </xf>
    <xf numFmtId="49" fontId="21" fillId="34" borderId="11" xfId="0" applyNumberFormat="1" applyFont="1" applyFill="1" applyBorder="1" applyAlignment="1">
      <alignment horizontal="center" vertical="center" wrapText="1"/>
    </xf>
    <xf numFmtId="49" fontId="21" fillId="34" borderId="17" xfId="0" applyNumberFormat="1" applyFont="1" applyFill="1" applyBorder="1" applyAlignment="1">
      <alignment horizontal="center" vertical="center" wrapText="1"/>
    </xf>
    <xf numFmtId="49" fontId="21" fillId="34" borderId="15" xfId="0" applyNumberFormat="1" applyFont="1" applyFill="1" applyBorder="1" applyAlignment="1">
      <alignment horizontal="center" vertical="center" wrapText="1"/>
    </xf>
    <xf numFmtId="49" fontId="21" fillId="34" borderId="16" xfId="0" applyNumberFormat="1" applyFont="1" applyFill="1" applyBorder="1" applyAlignment="1">
      <alignment horizontal="center" vertical="center" wrapText="1"/>
    </xf>
    <xf numFmtId="49" fontId="21" fillId="30" borderId="11" xfId="0" applyNumberFormat="1" applyFont="1" applyFill="1" applyBorder="1" applyAlignment="1">
      <alignment horizontal="center" vertical="center" wrapText="1"/>
    </xf>
    <xf numFmtId="49" fontId="21" fillId="30" borderId="17" xfId="0" applyNumberFormat="1" applyFont="1" applyFill="1" applyBorder="1" applyAlignment="1">
      <alignment horizontal="center" vertical="center" wrapText="1"/>
    </xf>
    <xf numFmtId="49" fontId="21" fillId="30" borderId="15" xfId="0" applyNumberFormat="1" applyFont="1" applyFill="1" applyBorder="1" applyAlignment="1">
      <alignment horizontal="center" vertical="center" wrapText="1"/>
    </xf>
    <xf numFmtId="49" fontId="21" fillId="30" borderId="16" xfId="0" applyNumberFormat="1" applyFont="1" applyFill="1" applyBorder="1" applyAlignment="1">
      <alignment horizontal="center" vertical="center" wrapText="1"/>
    </xf>
    <xf numFmtId="49" fontId="21" fillId="28" borderId="12" xfId="0" applyNumberFormat="1" applyFont="1" applyFill="1" applyBorder="1" applyAlignment="1">
      <alignment horizontal="center" vertical="center" wrapText="1"/>
    </xf>
    <xf numFmtId="49" fontId="21" fillId="28" borderId="11" xfId="0" applyNumberFormat="1" applyFont="1" applyFill="1" applyBorder="1" applyAlignment="1">
      <alignment horizontal="center" vertical="center" wrapText="1"/>
    </xf>
    <xf numFmtId="49" fontId="21" fillId="28" borderId="17" xfId="0" applyNumberFormat="1" applyFont="1" applyFill="1" applyBorder="1" applyAlignment="1">
      <alignment horizontal="center" vertical="center" wrapText="1"/>
    </xf>
    <xf numFmtId="49" fontId="21" fillId="28" borderId="15" xfId="0" applyNumberFormat="1" applyFont="1" applyFill="1" applyBorder="1" applyAlignment="1">
      <alignment horizontal="center" vertical="center" wrapText="1"/>
    </xf>
    <xf numFmtId="49" fontId="21" fillId="28" borderId="16" xfId="0" applyNumberFormat="1" applyFont="1" applyFill="1" applyBorder="1" applyAlignment="1">
      <alignment horizontal="center" vertical="center" wrapText="1"/>
    </xf>
    <xf numFmtId="49" fontId="24" fillId="8" borderId="12" xfId="68" applyNumberFormat="1" applyFont="1" applyFill="1" applyBorder="1" applyAlignment="1">
      <alignment horizontal="center" vertical="center" wrapText="1"/>
      <protection/>
    </xf>
    <xf numFmtId="49" fontId="24" fillId="8" borderId="11" xfId="68" applyNumberFormat="1" applyFont="1" applyFill="1" applyBorder="1" applyAlignment="1">
      <alignment horizontal="center" vertical="center" wrapText="1"/>
      <protection/>
    </xf>
    <xf numFmtId="49" fontId="24" fillId="8" borderId="16" xfId="68" applyNumberFormat="1" applyFont="1" applyFill="1" applyBorder="1" applyAlignment="1">
      <alignment horizontal="center" vertical="center" wrapText="1"/>
      <protection/>
    </xf>
    <xf numFmtId="0" fontId="22" fillId="0" borderId="0" xfId="68" applyFont="1" applyFill="1" applyAlignment="1">
      <alignment vertical="center" wrapText="1"/>
      <protection/>
    </xf>
    <xf numFmtId="0" fontId="22" fillId="0" borderId="0" xfId="68" applyFont="1" applyAlignment="1">
      <alignment vertical="center" wrapText="1"/>
      <protection/>
    </xf>
    <xf numFmtId="49" fontId="22" fillId="24" borderId="11" xfId="68" applyNumberFormat="1" applyFont="1" applyFill="1" applyBorder="1" applyAlignment="1">
      <alignment horizontal="center" vertical="center" wrapText="1"/>
      <protection/>
    </xf>
    <xf numFmtId="49" fontId="22" fillId="24" borderId="16" xfId="68" applyNumberFormat="1" applyFont="1" applyFill="1" applyBorder="1" applyAlignment="1">
      <alignment horizontal="center" vertical="center" wrapText="1"/>
      <protection/>
    </xf>
    <xf numFmtId="0" fontId="26" fillId="0" borderId="0" xfId="68" applyFont="1" applyFill="1" applyAlignment="1">
      <alignment vertical="center" wrapText="1"/>
      <protection/>
    </xf>
    <xf numFmtId="0" fontId="26" fillId="0" borderId="0" xfId="68" applyFont="1" applyAlignment="1">
      <alignment vertical="center" wrapText="1"/>
      <protection/>
    </xf>
    <xf numFmtId="49" fontId="22" fillId="4" borderId="11" xfId="68" applyNumberFormat="1" applyFont="1" applyFill="1" applyBorder="1" applyAlignment="1">
      <alignment horizontal="center" vertical="center" wrapText="1"/>
      <protection/>
    </xf>
    <xf numFmtId="49" fontId="22" fillId="4" borderId="16" xfId="68" applyNumberFormat="1" applyFont="1" applyFill="1" applyBorder="1" applyAlignment="1">
      <alignment horizontal="center" vertical="center" wrapText="1"/>
      <protection/>
    </xf>
    <xf numFmtId="49" fontId="20" fillId="0" borderId="11" xfId="0" applyNumberFormat="1" applyFont="1" applyFill="1" applyBorder="1" applyAlignment="1">
      <alignment horizontal="center" vertical="center" wrapText="1"/>
    </xf>
    <xf numFmtId="49" fontId="22" fillId="0" borderId="16" xfId="68" applyNumberFormat="1" applyFont="1" applyFill="1" applyBorder="1" applyAlignment="1">
      <alignment horizontal="center" vertical="center" wrapText="1"/>
      <protection/>
    </xf>
    <xf numFmtId="49" fontId="21" fillId="27" borderId="16" xfId="0" applyNumberFormat="1" applyFont="1" applyFill="1" applyBorder="1" applyAlignment="1">
      <alignment horizontal="left" vertical="center" wrapText="1"/>
    </xf>
    <xf numFmtId="49" fontId="21" fillId="27" borderId="16" xfId="0" applyNumberFormat="1" applyFont="1" applyFill="1" applyBorder="1" applyAlignment="1">
      <alignment horizontal="center" vertical="center" wrapText="1"/>
    </xf>
    <xf numFmtId="0" fontId="21" fillId="28" borderId="11" xfId="0" applyFont="1" applyFill="1" applyBorder="1" applyAlignment="1">
      <alignment horizontal="left" vertical="center" wrapText="1"/>
    </xf>
    <xf numFmtId="49" fontId="20" fillId="28" borderId="12" xfId="0" applyNumberFormat="1" applyFont="1" applyFill="1" applyBorder="1" applyAlignment="1">
      <alignment horizontal="center" vertical="center" wrapText="1"/>
    </xf>
    <xf numFmtId="0" fontId="24" fillId="8" borderId="0" xfId="0" applyFont="1" applyFill="1" applyAlignment="1">
      <alignment vertical="center" wrapText="1"/>
    </xf>
    <xf numFmtId="49" fontId="21" fillId="29" borderId="28" xfId="0" applyNumberFormat="1" applyFont="1" applyFill="1" applyBorder="1" applyAlignment="1">
      <alignment horizontal="center" vertical="center" wrapText="1"/>
    </xf>
    <xf numFmtId="49" fontId="21" fillId="29" borderId="18" xfId="0" applyNumberFormat="1" applyFont="1" applyFill="1" applyBorder="1" applyAlignment="1">
      <alignment horizontal="center" vertical="center" wrapText="1"/>
    </xf>
    <xf numFmtId="49" fontId="21" fillId="29" borderId="15" xfId="0" applyNumberFormat="1" applyFont="1" applyFill="1" applyBorder="1" applyAlignment="1">
      <alignment horizontal="left" vertical="center" wrapText="1"/>
    </xf>
    <xf numFmtId="0" fontId="20" fillId="26" borderId="19" xfId="0" applyFont="1" applyFill="1" applyBorder="1" applyAlignment="1">
      <alignment horizontal="left" vertical="center" wrapText="1"/>
    </xf>
    <xf numFmtId="49" fontId="20" fillId="29" borderId="15" xfId="0" applyNumberFormat="1" applyFont="1" applyFill="1" applyBorder="1" applyAlignment="1">
      <alignment horizontal="left" vertical="center" wrapText="1"/>
    </xf>
    <xf numFmtId="49" fontId="20" fillId="8" borderId="16" xfId="0" applyNumberFormat="1" applyFont="1" applyFill="1" applyBorder="1" applyAlignment="1">
      <alignment horizontal="center" vertical="center" wrapText="1"/>
    </xf>
    <xf numFmtId="49" fontId="20" fillId="24" borderId="15" xfId="0" applyNumberFormat="1" applyFont="1" applyFill="1" applyBorder="1" applyAlignment="1">
      <alignment horizontal="left" vertical="center" wrapText="1"/>
    </xf>
    <xf numFmtId="49" fontId="20" fillId="2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center" vertical="center" wrapText="1"/>
    </xf>
    <xf numFmtId="49" fontId="21" fillId="8" borderId="11" xfId="0" applyNumberFormat="1" applyFont="1" applyFill="1" applyBorder="1" applyAlignment="1">
      <alignment horizontal="center" vertical="center" wrapText="1"/>
    </xf>
    <xf numFmtId="49" fontId="21" fillId="8" borderId="16" xfId="0" applyNumberFormat="1" applyFont="1" applyFill="1" applyBorder="1" applyAlignment="1">
      <alignment horizontal="center" vertical="center" wrapText="1"/>
    </xf>
    <xf numFmtId="0" fontId="24" fillId="0" borderId="0" xfId="60" applyFont="1" applyFill="1" applyAlignment="1">
      <alignment vertical="center" wrapText="1"/>
      <protection/>
    </xf>
    <xf numFmtId="49" fontId="20" fillId="24" borderId="11" xfId="0" applyNumberFormat="1" applyFont="1" applyFill="1" applyBorder="1" applyAlignment="1">
      <alignment horizontal="center" vertical="center" wrapText="1"/>
    </xf>
    <xf numFmtId="49" fontId="20" fillId="24" borderId="1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20" fillId="4" borderId="29" xfId="0" applyNumberFormat="1" applyFont="1" applyFill="1" applyBorder="1" applyAlignment="1">
      <alignment horizontal="center" vertical="center" wrapText="1"/>
    </xf>
    <xf numFmtId="49" fontId="20" fillId="4" borderId="10" xfId="0" applyNumberFormat="1" applyFont="1" applyFill="1" applyBorder="1" applyAlignment="1">
      <alignment horizontal="center" vertical="center" wrapText="1"/>
    </xf>
    <xf numFmtId="0" fontId="20" fillId="0" borderId="19" xfId="0" applyFont="1" applyFill="1" applyBorder="1" applyAlignment="1">
      <alignment horizontal="left" vertical="center" wrapText="1"/>
    </xf>
    <xf numFmtId="49" fontId="20" fillId="31" borderId="23" xfId="0" applyNumberFormat="1" applyFont="1" applyFill="1" applyBorder="1" applyAlignment="1">
      <alignment horizontal="left" vertical="center" wrapText="1"/>
    </xf>
    <xf numFmtId="49" fontId="24" fillId="4" borderId="16" xfId="60" applyNumberFormat="1" applyFont="1" applyFill="1" applyBorder="1" applyAlignment="1">
      <alignment horizontal="center" vertical="center" wrapText="1"/>
      <protection/>
    </xf>
    <xf numFmtId="0" fontId="20" fillId="0" borderId="30" xfId="0" applyFont="1" applyFill="1" applyBorder="1" applyAlignment="1">
      <alignment horizontal="left" vertical="center" wrapText="1"/>
    </xf>
    <xf numFmtId="49" fontId="21" fillId="29" borderId="10" xfId="0" applyNumberFormat="1" applyFont="1" applyFill="1" applyBorder="1" applyAlignment="1">
      <alignment horizontal="left" vertical="center" wrapText="1"/>
    </xf>
    <xf numFmtId="49" fontId="21" fillId="29" borderId="26" xfId="0" applyNumberFormat="1" applyFont="1" applyFill="1" applyBorder="1" applyAlignment="1">
      <alignment horizontal="center" vertical="center" wrapText="1"/>
    </xf>
    <xf numFmtId="49" fontId="20" fillId="24" borderId="18" xfId="0" applyNumberFormat="1" applyFont="1" applyFill="1" applyBorder="1" applyAlignment="1">
      <alignment horizontal="center" vertical="center" wrapText="1"/>
    </xf>
    <xf numFmtId="49" fontId="20" fillId="31" borderId="16" xfId="0" applyNumberFormat="1" applyFont="1" applyFill="1" applyBorder="1" applyAlignment="1">
      <alignment horizontal="left" vertical="center" wrapText="1"/>
    </xf>
    <xf numFmtId="49" fontId="20" fillId="24" borderId="25" xfId="0" applyNumberFormat="1" applyFont="1" applyFill="1" applyBorder="1" applyAlignment="1">
      <alignment horizontal="center" vertical="center" wrapText="1"/>
    </xf>
    <xf numFmtId="49" fontId="20" fillId="32" borderId="16" xfId="0" applyNumberFormat="1" applyFont="1" applyFill="1" applyBorder="1" applyAlignment="1">
      <alignment horizontal="left" vertical="center" wrapText="1"/>
    </xf>
    <xf numFmtId="0" fontId="24" fillId="8" borderId="11" xfId="0" applyFont="1" applyFill="1" applyBorder="1" applyAlignment="1">
      <alignment vertical="center" wrapText="1"/>
    </xf>
    <xf numFmtId="49" fontId="21" fillId="29" borderId="31" xfId="0" applyNumberFormat="1" applyFont="1" applyFill="1" applyBorder="1" applyAlignment="1">
      <alignment horizontal="center" vertical="center" wrapText="1"/>
    </xf>
    <xf numFmtId="49" fontId="21" fillId="29" borderId="32" xfId="0" applyNumberFormat="1" applyFont="1" applyFill="1" applyBorder="1" applyAlignment="1">
      <alignment horizontal="center" vertical="center" wrapText="1"/>
    </xf>
    <xf numFmtId="0" fontId="22" fillId="24" borderId="12" xfId="0" applyFont="1" applyFill="1" applyBorder="1" applyAlignment="1">
      <alignment vertical="center" wrapText="1"/>
    </xf>
    <xf numFmtId="49" fontId="20" fillId="31" borderId="12" xfId="0" applyNumberFormat="1" applyFont="1" applyFill="1" applyBorder="1" applyAlignment="1">
      <alignment horizontal="center" vertical="center" wrapText="1"/>
    </xf>
    <xf numFmtId="49" fontId="20" fillId="31" borderId="33" xfId="0" applyNumberFormat="1" applyFont="1" applyFill="1" applyBorder="1" applyAlignment="1">
      <alignment horizontal="center" vertical="center" wrapText="1"/>
    </xf>
    <xf numFmtId="0" fontId="20" fillId="0" borderId="0" xfId="0" applyFont="1" applyAlignment="1">
      <alignment vertical="center" wrapText="1"/>
    </xf>
    <xf numFmtId="0" fontId="26" fillId="0" borderId="0" xfId="0" applyFont="1" applyAlignment="1">
      <alignment vertical="center" wrapText="1"/>
    </xf>
    <xf numFmtId="172" fontId="20" fillId="0" borderId="0" xfId="0" applyNumberFormat="1" applyFont="1" applyAlignment="1">
      <alignment vertical="center" wrapText="1"/>
    </xf>
    <xf numFmtId="49" fontId="20" fillId="26" borderId="16" xfId="0" applyNumberFormat="1" applyFont="1" applyFill="1" applyBorder="1" applyAlignment="1">
      <alignment horizontal="left" vertical="center" wrapText="1"/>
    </xf>
    <xf numFmtId="0" fontId="22" fillId="0" borderId="0" xfId="60" applyFont="1" applyFill="1" applyAlignment="1">
      <alignment horizontal="center" vertical="center" wrapText="1"/>
      <protection/>
    </xf>
    <xf numFmtId="0" fontId="24" fillId="0" borderId="0" xfId="60" applyFont="1" applyFill="1" applyAlignment="1">
      <alignment horizontal="center" vertical="center" wrapText="1"/>
      <protection/>
    </xf>
    <xf numFmtId="0" fontId="24" fillId="28" borderId="12" xfId="0" applyFont="1" applyFill="1" applyBorder="1" applyAlignment="1">
      <alignment horizontal="left" vertical="center" wrapText="1"/>
    </xf>
    <xf numFmtId="0" fontId="24" fillId="29" borderId="18" xfId="0" applyFont="1" applyFill="1" applyBorder="1" applyAlignment="1">
      <alignment horizontal="left" vertical="center" wrapText="1"/>
    </xf>
    <xf numFmtId="0" fontId="22" fillId="31" borderId="0" xfId="0" applyFont="1" applyFill="1" applyBorder="1" applyAlignment="1">
      <alignment horizontal="left" vertical="center" wrapText="1"/>
    </xf>
    <xf numFmtId="49" fontId="24" fillId="24" borderId="16" xfId="60" applyNumberFormat="1" applyFont="1" applyFill="1" applyBorder="1" applyAlignment="1">
      <alignment horizontal="center" vertical="center" wrapText="1"/>
      <protection/>
    </xf>
    <xf numFmtId="49" fontId="22" fillId="25" borderId="12" xfId="68" applyNumberFormat="1" applyFont="1" applyFill="1" applyBorder="1" applyAlignment="1">
      <alignment horizontal="center" vertical="center" wrapText="1"/>
      <protection/>
    </xf>
    <xf numFmtId="49" fontId="22" fillId="25" borderId="11" xfId="68" applyNumberFormat="1" applyFont="1" applyFill="1" applyBorder="1" applyAlignment="1">
      <alignment horizontal="center" vertical="center" wrapText="1"/>
      <protection/>
    </xf>
    <xf numFmtId="49" fontId="22" fillId="0" borderId="16" xfId="60" applyNumberFormat="1" applyFont="1" applyFill="1" applyBorder="1" applyAlignment="1">
      <alignment horizontal="center" vertical="center" wrapText="1"/>
      <protection/>
    </xf>
    <xf numFmtId="0" fontId="24" fillId="25" borderId="0" xfId="60" applyFont="1" applyFill="1" applyAlignment="1">
      <alignment vertical="center" wrapText="1"/>
      <protection/>
    </xf>
    <xf numFmtId="0" fontId="26" fillId="25" borderId="0" xfId="68" applyFont="1" applyFill="1" applyAlignment="1">
      <alignment vertical="center" wrapText="1"/>
      <protection/>
    </xf>
    <xf numFmtId="0" fontId="22" fillId="24" borderId="12" xfId="0" applyFont="1" applyFill="1" applyBorder="1" applyAlignment="1">
      <alignment horizontal="justify" vertical="center" wrapText="1"/>
    </xf>
    <xf numFmtId="49" fontId="20" fillId="26" borderId="10" xfId="0" applyNumberFormat="1" applyFont="1" applyFill="1" applyBorder="1" applyAlignment="1">
      <alignment horizontal="left" vertical="center" wrapText="1"/>
    </xf>
    <xf numFmtId="0" fontId="21" fillId="0" borderId="0" xfId="0" applyFont="1" applyFill="1" applyAlignment="1">
      <alignment vertical="center" wrapText="1"/>
    </xf>
    <xf numFmtId="0" fontId="21" fillId="0" borderId="0" xfId="0" applyFont="1" applyAlignment="1">
      <alignment vertical="center" wrapText="1"/>
    </xf>
    <xf numFmtId="49" fontId="20" fillId="10" borderId="16" xfId="0" applyNumberFormat="1" applyFont="1" applyFill="1" applyBorder="1" applyAlignment="1">
      <alignment horizontal="center" vertical="center" wrapText="1"/>
    </xf>
    <xf numFmtId="49" fontId="20" fillId="27" borderId="16" xfId="0" applyNumberFormat="1" applyFont="1" applyFill="1" applyBorder="1" applyAlignment="1">
      <alignment horizontal="center" vertical="center" wrapText="1"/>
    </xf>
    <xf numFmtId="49" fontId="20" fillId="4" borderId="11" xfId="0" applyNumberFormat="1" applyFont="1" applyFill="1" applyBorder="1" applyAlignment="1">
      <alignment horizontal="center" vertical="center" wrapText="1"/>
    </xf>
    <xf numFmtId="49" fontId="20" fillId="25" borderId="12" xfId="0" applyNumberFormat="1" applyFont="1" applyFill="1" applyBorder="1" applyAlignment="1">
      <alignment horizontal="center" vertical="center" wrapText="1"/>
    </xf>
    <xf numFmtId="49" fontId="20" fillId="25" borderId="11" xfId="0" applyNumberFormat="1" applyFont="1" applyFill="1" applyBorder="1" applyAlignment="1">
      <alignment horizontal="center" vertical="center" wrapText="1"/>
    </xf>
    <xf numFmtId="49" fontId="20" fillId="25" borderId="16" xfId="0" applyNumberFormat="1" applyFont="1" applyFill="1" applyBorder="1" applyAlignment="1">
      <alignment horizontal="center" vertical="center" wrapText="1"/>
    </xf>
    <xf numFmtId="0" fontId="21" fillId="8" borderId="12" xfId="0" applyFont="1" applyFill="1" applyBorder="1" applyAlignment="1">
      <alignment horizontal="left" vertical="center" wrapText="1"/>
    </xf>
    <xf numFmtId="49" fontId="21" fillId="29" borderId="12"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wrapText="1"/>
    </xf>
    <xf numFmtId="49" fontId="20" fillId="25" borderId="16" xfId="0" applyNumberFormat="1" applyFont="1" applyFill="1" applyBorder="1" applyAlignment="1">
      <alignment horizontal="left" vertical="center" wrapText="1"/>
    </xf>
    <xf numFmtId="49" fontId="24" fillId="27" borderId="12" xfId="68" applyNumberFormat="1" applyFont="1" applyFill="1" applyBorder="1" applyAlignment="1">
      <alignment horizontal="center" vertical="center" wrapText="1"/>
      <protection/>
    </xf>
    <xf numFmtId="49" fontId="21" fillId="31" borderId="12" xfId="0" applyNumberFormat="1" applyFont="1" applyFill="1" applyBorder="1" applyAlignment="1">
      <alignment horizontal="center" vertical="center" wrapText="1"/>
    </xf>
    <xf numFmtId="49" fontId="21" fillId="32" borderId="12" xfId="0" applyNumberFormat="1" applyFont="1" applyFill="1" applyBorder="1" applyAlignment="1">
      <alignment horizontal="center" vertical="center" wrapText="1"/>
    </xf>
    <xf numFmtId="49" fontId="20" fillId="10" borderId="16" xfId="0" applyNumberFormat="1" applyFont="1" applyFill="1" applyBorder="1" applyAlignment="1">
      <alignment vertical="center" wrapText="1"/>
    </xf>
    <xf numFmtId="0" fontId="27" fillId="0" borderId="0" xfId="0" applyFont="1" applyFill="1" applyAlignment="1">
      <alignment vertical="center" wrapText="1"/>
    </xf>
    <xf numFmtId="0" fontId="27" fillId="0" borderId="0" xfId="0" applyFont="1" applyAlignment="1">
      <alignment vertical="center" wrapText="1"/>
    </xf>
    <xf numFmtId="49" fontId="20" fillId="0" borderId="11" xfId="0" applyNumberFormat="1" applyFont="1" applyBorder="1" applyAlignment="1">
      <alignment horizontal="center" vertical="center" wrapText="1"/>
    </xf>
    <xf numFmtId="49" fontId="20" fillId="0" borderId="16"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9" fontId="20" fillId="0" borderId="0" xfId="0" applyNumberFormat="1" applyFont="1" applyAlignment="1">
      <alignment vertical="center" wrapText="1"/>
    </xf>
    <xf numFmtId="0" fontId="0" fillId="0" borderId="0" xfId="0" applyFill="1" applyAlignment="1">
      <alignment/>
    </xf>
    <xf numFmtId="0" fontId="20" fillId="0" borderId="0" xfId="0" applyFont="1" applyAlignment="1">
      <alignment vertical="center"/>
    </xf>
    <xf numFmtId="0" fontId="27" fillId="0" borderId="0" xfId="0" applyFont="1" applyFill="1" applyAlignment="1">
      <alignment vertical="center"/>
    </xf>
    <xf numFmtId="0" fontId="23" fillId="0" borderId="0" xfId="0" applyFont="1" applyFill="1" applyAlignment="1">
      <alignment/>
    </xf>
    <xf numFmtId="0" fontId="31" fillId="0" borderId="0" xfId="58" applyFont="1" applyFill="1" applyAlignment="1">
      <alignment vertical="top"/>
      <protection/>
    </xf>
    <xf numFmtId="0" fontId="12" fillId="0" borderId="0" xfId="0" applyFont="1" applyAlignment="1">
      <alignment vertical="center" wrapText="1"/>
    </xf>
    <xf numFmtId="0" fontId="25" fillId="0" borderId="0" xfId="0" applyFont="1" applyAlignment="1">
      <alignment horizontal="center" vertical="center"/>
    </xf>
    <xf numFmtId="0" fontId="12" fillId="0" borderId="0" xfId="0" applyFont="1" applyAlignment="1">
      <alignment vertical="center"/>
    </xf>
    <xf numFmtId="172" fontId="28" fillId="0" borderId="0" xfId="0" applyNumberFormat="1" applyFont="1" applyFill="1" applyAlignment="1">
      <alignment vertical="center" wrapText="1"/>
    </xf>
    <xf numFmtId="172" fontId="28" fillId="0" borderId="0" xfId="0" applyNumberFormat="1" applyFont="1" applyFill="1" applyAlignment="1">
      <alignment vertical="center"/>
    </xf>
    <xf numFmtId="0" fontId="32" fillId="0" borderId="0" xfId="0" applyFont="1" applyAlignment="1">
      <alignment vertical="center" wrapText="1"/>
    </xf>
    <xf numFmtId="0" fontId="32" fillId="0" borderId="0" xfId="0" applyFont="1" applyAlignment="1">
      <alignment vertical="center"/>
    </xf>
    <xf numFmtId="172" fontId="32" fillId="0" borderId="34" xfId="0" applyNumberFormat="1" applyFont="1" applyBorder="1" applyAlignment="1">
      <alignment vertical="center"/>
    </xf>
    <xf numFmtId="0" fontId="35" fillId="0" borderId="0" xfId="54" applyFont="1" applyAlignment="1">
      <alignment horizontal="center"/>
      <protection/>
    </xf>
    <xf numFmtId="0" fontId="0" fillId="0" borderId="0" xfId="54">
      <alignment/>
      <protection/>
    </xf>
    <xf numFmtId="0" fontId="35" fillId="0" borderId="0" xfId="54" applyFont="1" applyAlignment="1">
      <alignment horizontal="right"/>
      <protection/>
    </xf>
    <xf numFmtId="0" fontId="35" fillId="0" borderId="0" xfId="54" applyFont="1">
      <alignment/>
      <protection/>
    </xf>
    <xf numFmtId="49" fontId="29" fillId="0" borderId="0" xfId="0" applyNumberFormat="1" applyFont="1" applyFill="1" applyBorder="1" applyAlignment="1">
      <alignment vertical="center" wrapText="1"/>
    </xf>
    <xf numFmtId="0" fontId="29" fillId="0" borderId="0" xfId="0" applyFont="1" applyBorder="1" applyAlignment="1">
      <alignment vertical="center" wrapText="1"/>
    </xf>
    <xf numFmtId="0" fontId="20" fillId="0" borderId="0" xfId="54" applyFont="1" applyAlignment="1">
      <alignment horizontal="center"/>
      <protection/>
    </xf>
    <xf numFmtId="0" fontId="36" fillId="0" borderId="0" xfId="54" applyFont="1" applyAlignment="1">
      <alignment horizontal="right"/>
      <protection/>
    </xf>
    <xf numFmtId="0" fontId="21" fillId="0" borderId="0" xfId="54" applyFont="1" applyAlignment="1">
      <alignment horizontal="center" vertical="center"/>
      <protection/>
    </xf>
    <xf numFmtId="0" fontId="33" fillId="0" borderId="0" xfId="54" applyFont="1">
      <alignment/>
      <protection/>
    </xf>
    <xf numFmtId="0" fontId="40" fillId="0" borderId="0" xfId="54" applyFont="1" applyAlignment="1">
      <alignment horizontal="center"/>
      <protection/>
    </xf>
    <xf numFmtId="0" fontId="40" fillId="0" borderId="0" xfId="54" applyFont="1" applyAlignment="1">
      <alignment horizontal="left"/>
      <protection/>
    </xf>
    <xf numFmtId="172" fontId="23" fillId="0" borderId="0" xfId="54" applyNumberFormat="1" applyFont="1">
      <alignment/>
      <protection/>
    </xf>
    <xf numFmtId="0" fontId="20" fillId="0" borderId="0" xfId="54" applyFont="1">
      <alignment/>
      <protection/>
    </xf>
    <xf numFmtId="0" fontId="20" fillId="0" borderId="0" xfId="54" applyFont="1" applyAlignment="1">
      <alignment horizontal="right"/>
      <protection/>
    </xf>
    <xf numFmtId="0" fontId="24" fillId="0" borderId="12" xfId="54" applyFont="1" applyBorder="1" applyAlignment="1">
      <alignment horizontal="center" vertical="center" wrapText="1"/>
      <protection/>
    </xf>
    <xf numFmtId="3" fontId="24" fillId="0" borderId="12" xfId="59" applyNumberFormat="1" applyFont="1" applyFill="1" applyBorder="1" applyAlignment="1">
      <alignment horizontal="center" vertical="center" wrapText="1"/>
      <protection/>
    </xf>
    <xf numFmtId="0" fontId="32" fillId="0" borderId="0" xfId="54" applyFont="1">
      <alignment/>
      <protection/>
    </xf>
    <xf numFmtId="49" fontId="22" fillId="24" borderId="12" xfId="56" applyNumberFormat="1" applyFont="1" applyFill="1" applyBorder="1" applyAlignment="1">
      <alignment horizontal="center" vertical="center"/>
      <protection/>
    </xf>
    <xf numFmtId="0" fontId="22" fillId="24" borderId="12" xfId="56" applyFont="1" applyFill="1" applyBorder="1" applyAlignment="1">
      <alignment vertical="center" wrapText="1"/>
      <protection/>
    </xf>
    <xf numFmtId="49" fontId="22" fillId="4" borderId="12" xfId="56" applyNumberFormat="1" applyFont="1" applyFill="1" applyBorder="1" applyAlignment="1">
      <alignment horizontal="center" vertical="center"/>
      <protection/>
    </xf>
    <xf numFmtId="0" fontId="22" fillId="4" borderId="12" xfId="56" applyFont="1" applyFill="1" applyBorder="1" applyAlignment="1">
      <alignment vertical="center" wrapText="1"/>
      <protection/>
    </xf>
    <xf numFmtId="49" fontId="22" fillId="0" borderId="12" xfId="56" applyNumberFormat="1" applyFont="1" applyBorder="1" applyAlignment="1">
      <alignment horizontal="center" vertical="center"/>
      <protection/>
    </xf>
    <xf numFmtId="0" fontId="22" fillId="0" borderId="12" xfId="56" applyFont="1" applyBorder="1" applyAlignment="1">
      <alignment vertical="center" wrapText="1"/>
      <protection/>
    </xf>
    <xf numFmtId="0" fontId="22" fillId="0" borderId="0" xfId="54" applyFont="1" applyAlignment="1">
      <alignment horizontal="center"/>
      <protection/>
    </xf>
    <xf numFmtId="0" fontId="22" fillId="0" borderId="0" xfId="54" applyFont="1" applyAlignment="1">
      <alignment horizontal="left"/>
      <protection/>
    </xf>
    <xf numFmtId="172" fontId="22" fillId="0" borderId="0" xfId="54" applyNumberFormat="1" applyFont="1">
      <alignment/>
      <protection/>
    </xf>
    <xf numFmtId="0" fontId="20" fillId="25" borderId="16" xfId="0" applyFont="1" applyFill="1" applyBorder="1" applyAlignment="1">
      <alignment horizontal="left" vertical="center" wrapText="1"/>
    </xf>
    <xf numFmtId="172" fontId="32" fillId="0" borderId="0" xfId="0" applyNumberFormat="1" applyFont="1" applyBorder="1" applyAlignment="1">
      <alignment vertical="center"/>
    </xf>
    <xf numFmtId="0" fontId="21" fillId="26" borderId="11" xfId="0" applyFont="1" applyFill="1" applyBorder="1" applyAlignment="1">
      <alignment horizontal="center" vertical="center" wrapText="1"/>
    </xf>
    <xf numFmtId="0" fontId="21" fillId="26" borderId="11" xfId="0" applyFont="1" applyFill="1" applyBorder="1" applyAlignment="1">
      <alignment horizontal="right" vertical="center" wrapText="1"/>
    </xf>
    <xf numFmtId="0" fontId="21" fillId="26" borderId="16" xfId="0" applyFont="1" applyFill="1" applyBorder="1" applyAlignment="1">
      <alignment horizontal="center" vertical="center" wrapText="1"/>
    </xf>
    <xf numFmtId="49" fontId="21" fillId="26" borderId="16" xfId="0" applyNumberFormat="1"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35" borderId="12" xfId="0" applyFont="1" applyFill="1" applyBorder="1" applyAlignment="1">
      <alignment vertical="center" wrapText="1"/>
    </xf>
    <xf numFmtId="49" fontId="21" fillId="35" borderId="12" xfId="58" applyNumberFormat="1" applyFont="1" applyFill="1" applyBorder="1" applyAlignment="1">
      <alignment horizontal="center" vertical="center" wrapText="1"/>
      <protection/>
    </xf>
    <xf numFmtId="0" fontId="24" fillId="35" borderId="11" xfId="0" applyFont="1" applyFill="1" applyBorder="1" applyAlignment="1">
      <alignment horizontal="center" vertical="center" wrapText="1"/>
    </xf>
    <xf numFmtId="0" fontId="24" fillId="35"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6" xfId="0"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20" fillId="24" borderId="29" xfId="0" applyNumberFormat="1"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1" xfId="0" applyFont="1" applyBorder="1" applyAlignment="1">
      <alignment horizontal="left" vertical="center" wrapText="1"/>
    </xf>
    <xf numFmtId="174" fontId="28" fillId="0" borderId="0" xfId="0" applyNumberFormat="1" applyFont="1" applyFill="1" applyAlignment="1">
      <alignment vertical="center"/>
    </xf>
    <xf numFmtId="174" fontId="28" fillId="0" borderId="0" xfId="0" applyNumberFormat="1" applyFont="1" applyFill="1" applyAlignment="1">
      <alignment vertical="center" wrapText="1"/>
    </xf>
    <xf numFmtId="173" fontId="22" fillId="0" borderId="0" xfId="60" applyNumberFormat="1" applyFont="1" applyFill="1" applyAlignment="1">
      <alignment vertical="center"/>
      <protection/>
    </xf>
    <xf numFmtId="174" fontId="22" fillId="24" borderId="12" xfId="57" applyNumberFormat="1" applyFont="1" applyFill="1" applyBorder="1" applyAlignment="1">
      <alignment vertical="center"/>
      <protection/>
    </xf>
    <xf numFmtId="174" fontId="22" fillId="0" borderId="12" xfId="57" applyNumberFormat="1" applyFont="1" applyFill="1" applyBorder="1" applyAlignment="1">
      <alignment vertical="center"/>
      <protection/>
    </xf>
    <xf numFmtId="0" fontId="12" fillId="0" borderId="0" xfId="0" applyFont="1" applyAlignment="1">
      <alignment horizontal="center" vertical="center" wrapText="1"/>
    </xf>
    <xf numFmtId="2" fontId="20" fillId="0" borderId="0" xfId="0" applyNumberFormat="1" applyFont="1" applyAlignment="1">
      <alignment horizontal="center" vertical="center" wrapText="1"/>
    </xf>
    <xf numFmtId="0" fontId="12" fillId="0" borderId="0" xfId="0" applyFont="1" applyAlignment="1">
      <alignment horizontal="center" vertical="center"/>
    </xf>
    <xf numFmtId="49" fontId="20" fillId="25" borderId="29" xfId="0" applyNumberFormat="1" applyFont="1" applyFill="1" applyBorder="1" applyAlignment="1">
      <alignment horizontal="center" vertical="center" wrapText="1"/>
    </xf>
    <xf numFmtId="49" fontId="21" fillId="8" borderId="29" xfId="0" applyNumberFormat="1" applyFont="1" applyFill="1" applyBorder="1" applyAlignment="1">
      <alignment horizontal="center" vertical="center" wrapText="1"/>
    </xf>
    <xf numFmtId="49" fontId="22" fillId="4" borderId="29" xfId="0" applyNumberFormat="1" applyFont="1" applyFill="1" applyBorder="1" applyAlignment="1">
      <alignment horizontal="center" vertical="center" wrapText="1"/>
    </xf>
    <xf numFmtId="49" fontId="22" fillId="25" borderId="29" xfId="0" applyNumberFormat="1" applyFont="1" applyFill="1" applyBorder="1" applyAlignment="1">
      <alignment horizontal="center" vertical="center" wrapText="1"/>
    </xf>
    <xf numFmtId="49" fontId="21" fillId="29" borderId="17" xfId="0" applyNumberFormat="1" applyFont="1" applyFill="1" applyBorder="1" applyAlignment="1">
      <alignment horizontal="center" vertical="center" wrapText="1"/>
    </xf>
    <xf numFmtId="0" fontId="20" fillId="8" borderId="17"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0" fillId="25" borderId="17"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1" fillId="29" borderId="29"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2" borderId="11" xfId="0" applyFont="1" applyFill="1" applyBorder="1" applyAlignment="1">
      <alignment horizontal="center" vertical="center" wrapText="1"/>
    </xf>
    <xf numFmtId="0" fontId="20" fillId="26" borderId="17" xfId="0" applyFont="1" applyFill="1" applyBorder="1" applyAlignment="1">
      <alignment horizontal="center" vertical="center" wrapText="1"/>
    </xf>
    <xf numFmtId="49" fontId="21" fillId="29" borderId="11" xfId="0" applyNumberFormat="1" applyFont="1" applyFill="1" applyBorder="1" applyAlignment="1">
      <alignment horizontal="center" vertical="center" wrapText="1"/>
    </xf>
    <xf numFmtId="49" fontId="20" fillId="31" borderId="11" xfId="0" applyNumberFormat="1" applyFont="1" applyFill="1" applyBorder="1" applyAlignment="1">
      <alignment horizontal="center" vertical="center" wrapText="1"/>
    </xf>
    <xf numFmtId="49" fontId="20" fillId="36"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49" fontId="20" fillId="26" borderId="17" xfId="0" applyNumberFormat="1" applyFont="1" applyFill="1" applyBorder="1" applyAlignment="1">
      <alignment horizontal="center" vertical="center" wrapText="1"/>
    </xf>
    <xf numFmtId="0" fontId="21" fillId="27" borderId="2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49" fontId="22" fillId="24" borderId="29" xfId="0" applyNumberFormat="1" applyFont="1" applyFill="1" applyBorder="1" applyAlignment="1">
      <alignment horizontal="center" vertical="center" wrapText="1"/>
    </xf>
    <xf numFmtId="49" fontId="21" fillId="8" borderId="17" xfId="0" applyNumberFormat="1" applyFont="1" applyFill="1" applyBorder="1" applyAlignment="1">
      <alignment horizontal="center" vertical="center" wrapText="1"/>
    </xf>
    <xf numFmtId="49" fontId="20" fillId="24" borderId="17" xfId="0" applyNumberFormat="1" applyFont="1" applyFill="1" applyBorder="1" applyAlignment="1">
      <alignment horizontal="center" vertical="center" wrapText="1"/>
    </xf>
    <xf numFmtId="49" fontId="20" fillId="31" borderId="17" xfId="0" applyNumberFormat="1" applyFont="1" applyFill="1" applyBorder="1" applyAlignment="1">
      <alignment horizontal="center" vertical="center" wrapText="1"/>
    </xf>
    <xf numFmtId="49" fontId="20" fillId="26" borderId="29" xfId="0" applyNumberFormat="1" applyFont="1" applyFill="1" applyBorder="1" applyAlignment="1">
      <alignment horizontal="center" vertical="center" wrapText="1"/>
    </xf>
    <xf numFmtId="49" fontId="20" fillId="4" borderId="17" xfId="0" applyNumberFormat="1" applyFont="1" applyFill="1" applyBorder="1" applyAlignment="1">
      <alignment horizontal="center" vertical="center" wrapText="1"/>
    </xf>
    <xf numFmtId="49" fontId="20" fillId="25" borderId="17" xfId="0" applyNumberFormat="1" applyFont="1" applyFill="1" applyBorder="1" applyAlignment="1">
      <alignment horizontal="center" vertical="center" wrapText="1"/>
    </xf>
    <xf numFmtId="0" fontId="21" fillId="10" borderId="11" xfId="0" applyFont="1" applyFill="1" applyBorder="1" applyAlignment="1">
      <alignment horizontal="center" vertical="center" wrapText="1"/>
    </xf>
    <xf numFmtId="0" fontId="21" fillId="27" borderId="11"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25" borderId="29" xfId="0" applyFont="1" applyFill="1" applyBorder="1" applyAlignment="1">
      <alignment horizontal="center" vertical="center" wrapText="1"/>
    </xf>
    <xf numFmtId="49" fontId="20" fillId="32" borderId="17" xfId="0" applyNumberFormat="1" applyFont="1" applyFill="1" applyBorder="1" applyAlignment="1">
      <alignment horizontal="center" vertical="center" wrapText="1"/>
    </xf>
    <xf numFmtId="49" fontId="21" fillId="27" borderId="17" xfId="0" applyNumberFormat="1" applyFont="1" applyFill="1" applyBorder="1" applyAlignment="1">
      <alignment horizontal="center" vertical="center" wrapText="1"/>
    </xf>
    <xf numFmtId="49" fontId="20" fillId="10" borderId="11" xfId="0" applyNumberFormat="1" applyFont="1" applyFill="1" applyBorder="1" applyAlignment="1">
      <alignment horizontal="center" vertical="center" wrapText="1"/>
    </xf>
    <xf numFmtId="0" fontId="21" fillId="27" borderId="29" xfId="0" applyFont="1" applyFill="1" applyBorder="1" applyAlignment="1">
      <alignment horizontal="center" vertical="center" wrapText="1"/>
    </xf>
    <xf numFmtId="0" fontId="21" fillId="8" borderId="29" xfId="0" applyFont="1" applyFill="1" applyBorder="1" applyAlignment="1">
      <alignment horizontal="center" vertical="center" wrapText="1"/>
    </xf>
    <xf numFmtId="49" fontId="20" fillId="0" borderId="0" xfId="0" applyNumberFormat="1" applyFont="1" applyAlignment="1">
      <alignment horizontal="center" vertical="center"/>
    </xf>
    <xf numFmtId="49" fontId="22" fillId="25" borderId="16" xfId="0" applyNumberFormat="1" applyFont="1" applyFill="1" applyBorder="1" applyAlignment="1">
      <alignment vertical="center" wrapText="1"/>
    </xf>
    <xf numFmtId="0" fontId="32" fillId="0" borderId="0" xfId="0" applyFont="1" applyAlignment="1">
      <alignment horizontal="center" vertical="center"/>
    </xf>
    <xf numFmtId="49" fontId="22" fillId="25" borderId="11" xfId="0" applyNumberFormat="1" applyFont="1" applyFill="1" applyBorder="1" applyAlignment="1">
      <alignment horizontal="center" vertical="center" wrapText="1"/>
    </xf>
    <xf numFmtId="173" fontId="28" fillId="0" borderId="0" xfId="0" applyNumberFormat="1" applyFont="1" applyFill="1" applyAlignment="1">
      <alignment vertical="center"/>
    </xf>
    <xf numFmtId="173" fontId="28" fillId="0" borderId="0" xfId="0" applyNumberFormat="1" applyFont="1" applyFill="1" applyAlignment="1">
      <alignment vertical="center" wrapText="1"/>
    </xf>
    <xf numFmtId="173" fontId="24" fillId="0" borderId="0" xfId="60" applyNumberFormat="1" applyFont="1" applyFill="1" applyAlignment="1">
      <alignment vertical="center"/>
      <protection/>
    </xf>
    <xf numFmtId="173" fontId="0" fillId="0" borderId="0" xfId="0" applyNumberFormat="1" applyFill="1" applyAlignment="1">
      <alignment/>
    </xf>
    <xf numFmtId="173" fontId="0" fillId="0" borderId="0" xfId="0" applyNumberFormat="1" applyFill="1" applyAlignment="1">
      <alignment wrapText="1"/>
    </xf>
    <xf numFmtId="173" fontId="26" fillId="0" borderId="0" xfId="68" applyNumberFormat="1" applyFont="1" applyFill="1" applyAlignment="1">
      <alignment vertical="center"/>
      <protection/>
    </xf>
    <xf numFmtId="173" fontId="22" fillId="0" borderId="0" xfId="60" applyNumberFormat="1" applyFont="1" applyFill="1" applyAlignment="1">
      <alignment horizontal="center" vertical="center"/>
      <protection/>
    </xf>
    <xf numFmtId="2" fontId="20" fillId="23" borderId="8" xfId="65" applyNumberFormat="1" applyFont="1" applyAlignment="1">
      <alignment vertical="center" wrapText="1"/>
    </xf>
    <xf numFmtId="49" fontId="1" fillId="23" borderId="8" xfId="65" applyNumberFormat="1" applyFont="1" applyAlignment="1">
      <alignment horizontal="center" vertical="center" wrapText="1"/>
    </xf>
    <xf numFmtId="49" fontId="1" fillId="23" borderId="8" xfId="65" applyNumberFormat="1" applyFont="1" applyAlignment="1">
      <alignment vertical="center" wrapText="1"/>
    </xf>
    <xf numFmtId="49" fontId="20" fillId="0" borderId="10" xfId="0" applyNumberFormat="1" applyFont="1" applyFill="1" applyBorder="1" applyAlignment="1">
      <alignment horizontal="left" vertical="center" wrapText="1"/>
    </xf>
    <xf numFmtId="0" fontId="22" fillId="4" borderId="0" xfId="72" applyFont="1" applyBorder="1" applyAlignment="1">
      <alignment horizontal="left" vertical="center" wrapText="1"/>
    </xf>
    <xf numFmtId="49" fontId="22" fillId="4" borderId="12" xfId="72" applyNumberFormat="1" applyFont="1" applyBorder="1" applyAlignment="1">
      <alignment horizontal="center" vertical="center" wrapText="1"/>
    </xf>
    <xf numFmtId="49" fontId="22" fillId="4" borderId="17" xfId="72" applyNumberFormat="1" applyFont="1" applyBorder="1" applyAlignment="1">
      <alignment horizontal="center" vertical="center" wrapText="1"/>
    </xf>
    <xf numFmtId="49" fontId="22" fillId="4" borderId="15" xfId="72" applyNumberFormat="1" applyFont="1" applyBorder="1" applyAlignment="1">
      <alignment horizontal="left" vertical="center" wrapText="1"/>
    </xf>
    <xf numFmtId="49" fontId="21" fillId="29" borderId="33" xfId="0" applyNumberFormat="1" applyFont="1" applyFill="1" applyBorder="1" applyAlignment="1">
      <alignment horizontal="center" vertical="center" wrapText="1"/>
    </xf>
    <xf numFmtId="49" fontId="20" fillId="24" borderId="0" xfId="0" applyNumberFormat="1" applyFont="1" applyFill="1" applyBorder="1" applyAlignment="1">
      <alignment horizontal="center" vertical="center" wrapText="1"/>
    </xf>
    <xf numFmtId="49" fontId="21" fillId="28" borderId="0" xfId="0" applyNumberFormat="1" applyFont="1" applyFill="1" applyBorder="1" applyAlignment="1">
      <alignment horizontal="center" vertical="center" wrapText="1"/>
    </xf>
    <xf numFmtId="4" fontId="31" fillId="0" borderId="0" xfId="58" applyNumberFormat="1" applyFont="1" applyFill="1" applyAlignment="1">
      <alignment vertical="top"/>
      <protection/>
    </xf>
    <xf numFmtId="4" fontId="21" fillId="26" borderId="14" xfId="0" applyNumberFormat="1" applyFont="1" applyFill="1" applyBorder="1" applyAlignment="1">
      <alignment horizontal="center" vertical="center" wrapText="1"/>
    </xf>
    <xf numFmtId="4" fontId="27" fillId="33" borderId="6" xfId="49" applyNumberFormat="1" applyFont="1" applyFill="1" applyAlignment="1">
      <alignment horizontal="right" vertical="center" wrapText="1"/>
    </xf>
    <xf numFmtId="4" fontId="21" fillId="34" borderId="12" xfId="0" applyNumberFormat="1" applyFont="1" applyFill="1" applyBorder="1" applyAlignment="1">
      <alignment horizontal="right" vertical="center" wrapText="1"/>
    </xf>
    <xf numFmtId="4" fontId="21" fillId="30" borderId="12" xfId="0" applyNumberFormat="1" applyFont="1" applyFill="1" applyBorder="1" applyAlignment="1">
      <alignment horizontal="right" vertical="center" wrapText="1"/>
    </xf>
    <xf numFmtId="4" fontId="21" fillId="28" borderId="12" xfId="0" applyNumberFormat="1" applyFont="1" applyFill="1" applyBorder="1" applyAlignment="1">
      <alignment horizontal="right" vertical="center" wrapText="1"/>
    </xf>
    <xf numFmtId="4" fontId="24" fillId="8" borderId="12" xfId="68" applyNumberFormat="1" applyFont="1" applyFill="1" applyBorder="1" applyAlignment="1">
      <alignment vertical="center" wrapText="1"/>
      <protection/>
    </xf>
    <xf numFmtId="4" fontId="22" fillId="24" borderId="12" xfId="68" applyNumberFormat="1" applyFont="1" applyFill="1" applyBorder="1" applyAlignment="1">
      <alignment vertical="center" wrapText="1"/>
      <protection/>
    </xf>
    <xf numFmtId="4" fontId="22" fillId="4" borderId="12" xfId="68" applyNumberFormat="1" applyFont="1" applyFill="1" applyBorder="1" applyAlignment="1">
      <alignment vertical="center" wrapText="1"/>
      <protection/>
    </xf>
    <xf numFmtId="4" fontId="22" fillId="0" borderId="12" xfId="68" applyNumberFormat="1" applyFont="1" applyFill="1" applyBorder="1" applyAlignment="1">
      <alignment vertical="center" wrapText="1"/>
      <protection/>
    </xf>
    <xf numFmtId="4" fontId="21" fillId="27" borderId="12" xfId="0" applyNumberFormat="1" applyFont="1" applyFill="1" applyBorder="1" applyAlignment="1">
      <alignment horizontal="right" vertical="center" wrapText="1"/>
    </xf>
    <xf numFmtId="4" fontId="20" fillId="0" borderId="12" xfId="0" applyNumberFormat="1" applyFont="1" applyFill="1" applyBorder="1" applyAlignment="1">
      <alignment vertical="center" wrapText="1"/>
    </xf>
    <xf numFmtId="4" fontId="21" fillId="29" borderId="12" xfId="0" applyNumberFormat="1" applyFont="1" applyFill="1" applyBorder="1" applyAlignment="1">
      <alignment horizontal="right" vertical="center" wrapText="1"/>
    </xf>
    <xf numFmtId="4" fontId="20" fillId="29" borderId="12" xfId="0" applyNumberFormat="1" applyFont="1" applyFill="1" applyBorder="1" applyAlignment="1">
      <alignment horizontal="right" vertical="center" wrapText="1"/>
    </xf>
    <xf numFmtId="4" fontId="20" fillId="31" borderId="12" xfId="0" applyNumberFormat="1" applyFont="1" applyFill="1" applyBorder="1" applyAlignment="1">
      <alignment horizontal="right" vertical="center" wrapText="1"/>
    </xf>
    <xf numFmtId="4" fontId="20" fillId="32" borderId="12" xfId="0" applyNumberFormat="1" applyFont="1" applyFill="1" applyBorder="1" applyAlignment="1">
      <alignment horizontal="right" vertical="center" wrapText="1"/>
    </xf>
    <xf numFmtId="4" fontId="20" fillId="0" borderId="12" xfId="0" applyNumberFormat="1" applyFont="1" applyFill="1" applyBorder="1" applyAlignment="1">
      <alignment horizontal="right" vertical="center" wrapText="1"/>
    </xf>
    <xf numFmtId="4" fontId="20" fillId="31" borderId="20" xfId="0" applyNumberFormat="1" applyFont="1" applyFill="1" applyBorder="1" applyAlignment="1">
      <alignment horizontal="right" vertical="center" wrapText="1"/>
    </xf>
    <xf numFmtId="4" fontId="20" fillId="32" borderId="20" xfId="0" applyNumberFormat="1" applyFont="1" applyFill="1" applyBorder="1" applyAlignment="1">
      <alignment horizontal="right" vertical="center" wrapText="1"/>
    </xf>
    <xf numFmtId="4" fontId="24" fillId="4" borderId="12" xfId="60" applyNumberFormat="1" applyFont="1" applyFill="1" applyBorder="1" applyAlignment="1">
      <alignment vertical="center" wrapText="1"/>
      <protection/>
    </xf>
    <xf numFmtId="4" fontId="21" fillId="29" borderId="20" xfId="0" applyNumberFormat="1" applyFont="1" applyFill="1" applyBorder="1" applyAlignment="1">
      <alignment horizontal="right" vertical="center" wrapText="1"/>
    </xf>
    <xf numFmtId="4" fontId="20" fillId="0" borderId="14" xfId="0" applyNumberFormat="1" applyFont="1" applyFill="1" applyBorder="1" applyAlignment="1">
      <alignment horizontal="right" vertical="center" wrapText="1"/>
    </xf>
    <xf numFmtId="4" fontId="20" fillId="4" borderId="12" xfId="0" applyNumberFormat="1" applyFont="1" applyFill="1" applyBorder="1" applyAlignment="1">
      <alignment horizontal="right" vertical="center" wrapText="1"/>
    </xf>
    <xf numFmtId="4" fontId="20" fillId="0" borderId="12" xfId="0" applyNumberFormat="1" applyFont="1" applyBorder="1" applyAlignment="1">
      <alignment horizontal="right" vertical="center" wrapText="1"/>
    </xf>
    <xf numFmtId="4" fontId="20" fillId="25" borderId="12" xfId="0" applyNumberFormat="1" applyFont="1" applyFill="1" applyBorder="1" applyAlignment="1">
      <alignment horizontal="right" vertical="center" wrapText="1"/>
    </xf>
    <xf numFmtId="4" fontId="24" fillId="30" borderId="12" xfId="58" applyNumberFormat="1" applyFont="1" applyFill="1" applyBorder="1" applyAlignment="1">
      <alignment vertical="center" wrapText="1"/>
      <protection/>
    </xf>
    <xf numFmtId="4" fontId="24" fillId="35" borderId="12" xfId="58" applyNumberFormat="1" applyFont="1" applyFill="1" applyBorder="1" applyAlignment="1">
      <alignment vertical="center" wrapText="1"/>
      <protection/>
    </xf>
    <xf numFmtId="4" fontId="21" fillId="8" borderId="12" xfId="0" applyNumberFormat="1" applyFont="1" applyFill="1" applyBorder="1" applyAlignment="1">
      <alignment horizontal="right" vertical="center" wrapText="1"/>
    </xf>
    <xf numFmtId="4" fontId="20" fillId="24" borderId="12" xfId="0" applyNumberFormat="1" applyFont="1" applyFill="1" applyBorder="1" applyAlignment="1">
      <alignment horizontal="right" vertical="center" wrapText="1"/>
    </xf>
    <xf numFmtId="4" fontId="22" fillId="0" borderId="12" xfId="58" applyNumberFormat="1" applyFont="1" applyFill="1" applyBorder="1" applyAlignment="1">
      <alignment vertical="center" wrapText="1"/>
      <protection/>
    </xf>
    <xf numFmtId="4" fontId="22" fillId="24" borderId="12" xfId="60" applyNumberFormat="1" applyFont="1" applyFill="1" applyBorder="1" applyAlignment="1">
      <alignment vertical="center" wrapText="1"/>
      <protection/>
    </xf>
    <xf numFmtId="4" fontId="22" fillId="0" borderId="12" xfId="60" applyNumberFormat="1" applyFont="1" applyFill="1" applyBorder="1" applyAlignment="1">
      <alignment vertical="center" wrapText="1"/>
      <protection/>
    </xf>
    <xf numFmtId="4" fontId="24" fillId="29" borderId="12" xfId="0" applyNumberFormat="1" applyFont="1" applyFill="1" applyBorder="1" applyAlignment="1">
      <alignment horizontal="right" vertical="center" wrapText="1"/>
    </xf>
    <xf numFmtId="4" fontId="20" fillId="26" borderId="12" xfId="0" applyNumberFormat="1" applyFont="1" applyFill="1" applyBorder="1" applyAlignment="1">
      <alignment horizontal="right" vertical="center" wrapText="1"/>
    </xf>
    <xf numFmtId="4" fontId="24" fillId="30" borderId="12" xfId="0" applyNumberFormat="1" applyFont="1" applyFill="1" applyBorder="1" applyAlignment="1">
      <alignment horizontal="right" vertical="center" wrapText="1"/>
    </xf>
    <xf numFmtId="4" fontId="24" fillId="28" borderId="12" xfId="0" applyNumberFormat="1" applyFont="1" applyFill="1" applyBorder="1" applyAlignment="1">
      <alignment horizontal="right" vertical="center" wrapText="1"/>
    </xf>
    <xf numFmtId="4" fontId="22" fillId="31" borderId="12" xfId="0" applyNumberFormat="1" applyFont="1" applyFill="1" applyBorder="1" applyAlignment="1">
      <alignment horizontal="right" vertical="center" wrapText="1"/>
    </xf>
    <xf numFmtId="4" fontId="21" fillId="10" borderId="12" xfId="0" applyNumberFormat="1" applyFont="1" applyFill="1" applyBorder="1" applyAlignment="1">
      <alignment horizontal="right" vertical="center" wrapText="1"/>
    </xf>
    <xf numFmtId="4" fontId="22" fillId="4" borderId="12" xfId="72" applyNumberFormat="1" applyFont="1" applyBorder="1" applyAlignment="1">
      <alignment horizontal="right" vertical="center" wrapText="1"/>
    </xf>
    <xf numFmtId="4" fontId="1" fillId="23" borderId="8" xfId="65" applyNumberFormat="1" applyFont="1" applyAlignment="1">
      <alignment vertical="center" wrapText="1"/>
    </xf>
    <xf numFmtId="4" fontId="20" fillId="0" borderId="0" xfId="0" applyNumberFormat="1" applyFont="1" applyFill="1" applyAlignment="1">
      <alignment vertical="center" wrapText="1"/>
    </xf>
    <xf numFmtId="4" fontId="20" fillId="0" borderId="0" xfId="0" applyNumberFormat="1" applyFont="1" applyFill="1" applyAlignment="1">
      <alignment/>
    </xf>
    <xf numFmtId="49" fontId="21" fillId="33" borderId="35" xfId="0" applyNumberFormat="1" applyFont="1" applyFill="1" applyBorder="1" applyAlignment="1">
      <alignment horizontal="center" vertical="center" wrapText="1"/>
    </xf>
    <xf numFmtId="49" fontId="21" fillId="34" borderId="35" xfId="0" applyNumberFormat="1" applyFont="1" applyFill="1" applyBorder="1" applyAlignment="1">
      <alignment horizontal="center" vertical="center" wrapText="1"/>
    </xf>
    <xf numFmtId="49" fontId="21" fillId="30" borderId="35" xfId="0" applyNumberFormat="1" applyFont="1" applyFill="1" applyBorder="1" applyAlignment="1">
      <alignment horizontal="center" vertical="center" wrapText="1"/>
    </xf>
    <xf numFmtId="49" fontId="21" fillId="28" borderId="35" xfId="0" applyNumberFormat="1" applyFont="1" applyFill="1" applyBorder="1" applyAlignment="1">
      <alignment horizontal="center" vertical="center" wrapText="1"/>
    </xf>
    <xf numFmtId="49" fontId="21" fillId="8" borderId="33" xfId="0" applyNumberFormat="1" applyFont="1" applyFill="1" applyBorder="1" applyAlignment="1">
      <alignment horizontal="center" vertical="center" wrapText="1"/>
    </xf>
    <xf numFmtId="49" fontId="20" fillId="24" borderId="34" xfId="0" applyNumberFormat="1" applyFont="1" applyFill="1" applyBorder="1" applyAlignment="1">
      <alignment horizontal="center" vertical="center" wrapText="1"/>
    </xf>
    <xf numFmtId="49" fontId="20" fillId="4" borderId="34" xfId="0" applyNumberFormat="1" applyFont="1" applyFill="1" applyBorder="1" applyAlignment="1">
      <alignment horizontal="center" vertical="center" wrapText="1"/>
    </xf>
    <xf numFmtId="49" fontId="20" fillId="25" borderId="34" xfId="0" applyNumberFormat="1" applyFont="1" applyFill="1" applyBorder="1" applyAlignment="1">
      <alignment horizontal="center" vertical="center" wrapText="1"/>
    </xf>
    <xf numFmtId="49" fontId="21" fillId="28" borderId="33" xfId="0" applyNumberFormat="1" applyFont="1" applyFill="1" applyBorder="1" applyAlignment="1">
      <alignment horizontal="center" vertical="center" wrapText="1"/>
    </xf>
    <xf numFmtId="49" fontId="21" fillId="8" borderId="34" xfId="0" applyNumberFormat="1" applyFont="1" applyFill="1" applyBorder="1" applyAlignment="1">
      <alignment horizontal="center" vertical="center" wrapText="1"/>
    </xf>
    <xf numFmtId="49" fontId="21" fillId="27" borderId="33" xfId="0" applyNumberFormat="1" applyFont="1" applyFill="1" applyBorder="1" applyAlignment="1">
      <alignment horizontal="center" vertical="center" wrapText="1"/>
    </xf>
    <xf numFmtId="49" fontId="22" fillId="4" borderId="34" xfId="0" applyNumberFormat="1" applyFont="1" applyFill="1" applyBorder="1" applyAlignment="1">
      <alignment horizontal="center" vertical="center" wrapText="1"/>
    </xf>
    <xf numFmtId="49" fontId="22" fillId="25" borderId="34" xfId="0" applyNumberFormat="1" applyFont="1" applyFill="1" applyBorder="1" applyAlignment="1">
      <alignment horizontal="center" vertical="center" wrapText="1"/>
    </xf>
    <xf numFmtId="49" fontId="21" fillId="29" borderId="35" xfId="0" applyNumberFormat="1" applyFont="1" applyFill="1" applyBorder="1" applyAlignment="1">
      <alignment horizontal="center" vertical="center" wrapText="1"/>
    </xf>
    <xf numFmtId="49" fontId="20" fillId="24" borderId="33" xfId="0" applyNumberFormat="1" applyFont="1" applyFill="1" applyBorder="1" applyAlignment="1">
      <alignment horizontal="center" vertical="center" wrapText="1"/>
    </xf>
    <xf numFmtId="49" fontId="20" fillId="4" borderId="33" xfId="0" applyNumberFormat="1" applyFont="1" applyFill="1" applyBorder="1" applyAlignment="1">
      <alignment horizontal="center" vertical="center" wrapText="1"/>
    </xf>
    <xf numFmtId="49" fontId="20" fillId="25" borderId="33" xfId="0" applyNumberFormat="1" applyFont="1" applyFill="1" applyBorder="1" applyAlignment="1">
      <alignment horizontal="center" vertical="center" wrapText="1"/>
    </xf>
    <xf numFmtId="49" fontId="20" fillId="36" borderId="35" xfId="0" applyNumberFormat="1" applyFont="1" applyFill="1" applyBorder="1" applyAlignment="1">
      <alignment horizontal="center" vertical="center" wrapText="1"/>
    </xf>
    <xf numFmtId="49" fontId="20" fillId="32" borderId="33" xfId="0" applyNumberFormat="1" applyFont="1" applyFill="1" applyBorder="1" applyAlignment="1">
      <alignment horizontal="center" vertical="center" wrapText="1"/>
    </xf>
    <xf numFmtId="49" fontId="20" fillId="26" borderId="33" xfId="0" applyNumberFormat="1" applyFont="1" applyFill="1" applyBorder="1" applyAlignment="1">
      <alignment horizontal="center" vertical="center" wrapText="1"/>
    </xf>
    <xf numFmtId="49" fontId="22" fillId="24" borderId="34" xfId="0" applyNumberFormat="1" applyFont="1" applyFill="1" applyBorder="1" applyAlignment="1">
      <alignment horizontal="center" vertical="center" wrapText="1"/>
    </xf>
    <xf numFmtId="49" fontId="21" fillId="8" borderId="35" xfId="0" applyNumberFormat="1" applyFont="1" applyFill="1" applyBorder="1" applyAlignment="1">
      <alignment horizontal="center" vertical="center" wrapText="1"/>
    </xf>
    <xf numFmtId="49" fontId="20" fillId="24" borderId="35" xfId="0" applyNumberFormat="1" applyFont="1" applyFill="1" applyBorder="1" applyAlignment="1">
      <alignment horizontal="center" vertical="center" wrapText="1"/>
    </xf>
    <xf numFmtId="49" fontId="22" fillId="25" borderId="33" xfId="0" applyNumberFormat="1" applyFont="1" applyFill="1" applyBorder="1" applyAlignment="1">
      <alignment horizontal="center" vertical="center" wrapText="1"/>
    </xf>
    <xf numFmtId="49" fontId="20" fillId="26" borderId="34" xfId="0" applyNumberFormat="1" applyFont="1" applyFill="1" applyBorder="1" applyAlignment="1">
      <alignment horizontal="center" vertical="center" wrapText="1"/>
    </xf>
    <xf numFmtId="49" fontId="20" fillId="31" borderId="35" xfId="0" applyNumberFormat="1" applyFont="1" applyFill="1" applyBorder="1" applyAlignment="1">
      <alignment horizontal="center" vertical="center" wrapText="1"/>
    </xf>
    <xf numFmtId="49" fontId="20" fillId="4" borderId="35" xfId="0" applyNumberFormat="1" applyFont="1" applyFill="1" applyBorder="1" applyAlignment="1">
      <alignment horizontal="center" vertical="center" wrapText="1"/>
    </xf>
    <xf numFmtId="49" fontId="20" fillId="25" borderId="35" xfId="0" applyNumberFormat="1" applyFont="1" applyFill="1" applyBorder="1" applyAlignment="1">
      <alignment horizontal="center" vertical="center" wrapText="1"/>
    </xf>
    <xf numFmtId="49" fontId="22" fillId="4" borderId="35" xfId="72" applyNumberFormat="1" applyFont="1" applyBorder="1" applyAlignment="1">
      <alignment horizontal="center" vertical="center" wrapText="1"/>
    </xf>
    <xf numFmtId="49" fontId="20" fillId="32" borderId="35" xfId="0" applyNumberFormat="1" applyFont="1" applyFill="1" applyBorder="1" applyAlignment="1">
      <alignment horizontal="center" vertical="center" wrapText="1"/>
    </xf>
    <xf numFmtId="49" fontId="21" fillId="27" borderId="35" xfId="0" applyNumberFormat="1" applyFont="1" applyFill="1" applyBorder="1" applyAlignment="1">
      <alignment horizontal="center" vertical="center" wrapText="1"/>
    </xf>
    <xf numFmtId="49" fontId="20" fillId="10" borderId="33" xfId="0" applyNumberFormat="1" applyFont="1" applyFill="1" applyBorder="1" applyAlignment="1">
      <alignment horizontal="center" vertical="center" wrapText="1"/>
    </xf>
    <xf numFmtId="0" fontId="20" fillId="37" borderId="11" xfId="0" applyFont="1" applyFill="1" applyBorder="1" applyAlignment="1">
      <alignment vertical="center" wrapText="1"/>
    </xf>
    <xf numFmtId="49" fontId="20" fillId="37" borderId="12" xfId="0" applyNumberFormat="1" applyFont="1" applyFill="1" applyBorder="1" applyAlignment="1">
      <alignment horizontal="center" vertical="center" wrapText="1"/>
    </xf>
    <xf numFmtId="49" fontId="20" fillId="37" borderId="11" xfId="0" applyNumberFormat="1" applyFont="1" applyFill="1" applyBorder="1" applyAlignment="1">
      <alignment horizontal="center" vertical="center" wrapText="1"/>
    </xf>
    <xf numFmtId="49" fontId="20" fillId="37" borderId="16" xfId="0" applyNumberFormat="1" applyFont="1" applyFill="1" applyBorder="1" applyAlignment="1">
      <alignment horizontal="center" vertical="center" wrapText="1"/>
    </xf>
    <xf numFmtId="4" fontId="20" fillId="38" borderId="12" xfId="0" applyNumberFormat="1" applyFont="1" applyFill="1" applyBorder="1" applyAlignment="1">
      <alignment horizontal="right" vertical="center" wrapText="1"/>
    </xf>
    <xf numFmtId="0" fontId="24" fillId="37" borderId="0" xfId="60" applyFont="1" applyFill="1" applyAlignment="1">
      <alignment vertical="center"/>
      <protection/>
    </xf>
    <xf numFmtId="0" fontId="24" fillId="37" borderId="0" xfId="60" applyFont="1" applyFill="1" applyAlignment="1">
      <alignment vertical="center" wrapText="1"/>
      <protection/>
    </xf>
    <xf numFmtId="49" fontId="20" fillId="36" borderId="0" xfId="0" applyNumberFormat="1" applyFont="1" applyFill="1" applyBorder="1" applyAlignment="1">
      <alignment horizontal="center" vertical="center" wrapText="1"/>
    </xf>
    <xf numFmtId="0" fontId="20" fillId="37" borderId="11" xfId="0" applyFont="1" applyFill="1" applyBorder="1" applyAlignment="1">
      <alignment horizontal="center" vertical="center" wrapText="1"/>
    </xf>
    <xf numFmtId="49" fontId="20" fillId="38" borderId="16" xfId="0" applyNumberFormat="1" applyFont="1" applyFill="1" applyBorder="1" applyAlignment="1">
      <alignment horizontal="left" vertical="center" wrapText="1"/>
    </xf>
    <xf numFmtId="49" fontId="32" fillId="0" borderId="0" xfId="0" applyNumberFormat="1" applyFont="1" applyAlignment="1">
      <alignment horizontal="center" vertical="center"/>
    </xf>
    <xf numFmtId="49" fontId="20" fillId="8" borderId="35" xfId="0" applyNumberFormat="1" applyFont="1" applyFill="1" applyBorder="1" applyAlignment="1">
      <alignment horizontal="center" vertical="center" wrapText="1"/>
    </xf>
    <xf numFmtId="49" fontId="20" fillId="37" borderId="33" xfId="0" applyNumberFormat="1" applyFont="1" applyFill="1" applyBorder="1" applyAlignment="1">
      <alignment horizontal="center" vertical="center" wrapText="1"/>
    </xf>
    <xf numFmtId="49" fontId="21" fillId="29" borderId="34" xfId="0" applyNumberFormat="1" applyFont="1" applyFill="1" applyBorder="1" applyAlignment="1">
      <alignment horizontal="center" vertical="center" wrapText="1"/>
    </xf>
    <xf numFmtId="49" fontId="24" fillId="30" borderId="33" xfId="0" applyNumberFormat="1" applyFont="1" applyFill="1" applyBorder="1" applyAlignment="1">
      <alignment horizontal="center" vertical="center" wrapText="1"/>
    </xf>
    <xf numFmtId="49" fontId="24" fillId="35" borderId="33" xfId="0" applyNumberFormat="1" applyFont="1" applyFill="1" applyBorder="1" applyAlignment="1">
      <alignment horizontal="center" vertical="center" wrapText="1"/>
    </xf>
    <xf numFmtId="49" fontId="22" fillId="0" borderId="33" xfId="0" applyNumberFormat="1" applyFont="1" applyFill="1" applyBorder="1" applyAlignment="1">
      <alignment horizontal="center" vertical="center" wrapText="1"/>
    </xf>
    <xf numFmtId="49" fontId="21" fillId="30" borderId="33" xfId="0" applyNumberFormat="1" applyFont="1" applyFill="1" applyBorder="1" applyAlignment="1">
      <alignment horizontal="center" vertical="center" wrapText="1"/>
    </xf>
    <xf numFmtId="49" fontId="21" fillId="27" borderId="0" xfId="0" applyNumberFormat="1" applyFont="1" applyFill="1" applyBorder="1" applyAlignment="1">
      <alignment horizontal="center" vertical="center" wrapText="1"/>
    </xf>
    <xf numFmtId="49" fontId="20" fillId="0" borderId="33" xfId="0" applyNumberFormat="1" applyFont="1" applyFill="1" applyBorder="1" applyAlignment="1">
      <alignment horizontal="center" vertical="center" wrapText="1"/>
    </xf>
    <xf numFmtId="49" fontId="21" fillId="10" borderId="33" xfId="0" applyNumberFormat="1" applyFont="1" applyFill="1" applyBorder="1" applyAlignment="1">
      <alignment horizontal="center" vertical="center" wrapText="1"/>
    </xf>
    <xf numFmtId="49" fontId="21" fillId="27" borderId="34" xfId="0" applyNumberFormat="1" applyFont="1" applyFill="1" applyBorder="1" applyAlignment="1">
      <alignment horizontal="center" vertical="center" wrapText="1"/>
    </xf>
    <xf numFmtId="0" fontId="20" fillId="37" borderId="12" xfId="0" applyFont="1" applyFill="1" applyBorder="1" applyAlignment="1">
      <alignment vertical="center" wrapText="1"/>
    </xf>
    <xf numFmtId="49" fontId="20" fillId="38" borderId="11" xfId="0" applyNumberFormat="1" applyFont="1" applyFill="1" applyBorder="1" applyAlignment="1">
      <alignment horizontal="center" vertical="center" wrapText="1"/>
    </xf>
    <xf numFmtId="49" fontId="20" fillId="38" borderId="33" xfId="0" applyNumberFormat="1" applyFont="1" applyFill="1" applyBorder="1" applyAlignment="1">
      <alignment horizontal="center" vertical="center" wrapText="1"/>
    </xf>
    <xf numFmtId="4" fontId="20" fillId="37" borderId="12" xfId="0" applyNumberFormat="1" applyFont="1" applyFill="1" applyBorder="1" applyAlignment="1">
      <alignment horizontal="right" vertical="center" wrapText="1"/>
    </xf>
    <xf numFmtId="0" fontId="22" fillId="38" borderId="0" xfId="0" applyFont="1" applyFill="1" applyBorder="1" applyAlignment="1">
      <alignment horizontal="left" vertical="center" wrapText="1"/>
    </xf>
    <xf numFmtId="49" fontId="22" fillId="38" borderId="12" xfId="0" applyNumberFormat="1" applyFont="1" applyFill="1" applyBorder="1" applyAlignment="1">
      <alignment horizontal="center" vertical="center" wrapText="1"/>
    </xf>
    <xf numFmtId="49" fontId="22" fillId="37" borderId="12" xfId="0" applyNumberFormat="1" applyFont="1" applyFill="1" applyBorder="1" applyAlignment="1">
      <alignment horizontal="center" vertical="center" wrapText="1"/>
    </xf>
    <xf numFmtId="0" fontId="20" fillId="37" borderId="0" xfId="0" applyFont="1" applyFill="1" applyBorder="1" applyAlignment="1">
      <alignment vertical="center" wrapText="1"/>
    </xf>
    <xf numFmtId="49" fontId="20" fillId="37" borderId="20" xfId="0" applyNumberFormat="1" applyFont="1" applyFill="1" applyBorder="1" applyAlignment="1">
      <alignment horizontal="center" vertical="center" wrapText="1"/>
    </xf>
    <xf numFmtId="49" fontId="20" fillId="37" borderId="29" xfId="0" applyNumberFormat="1" applyFont="1" applyFill="1" applyBorder="1" applyAlignment="1">
      <alignment horizontal="center" vertical="center" wrapText="1"/>
    </xf>
    <xf numFmtId="0" fontId="20" fillId="37" borderId="17" xfId="0" applyFont="1" applyFill="1" applyBorder="1" applyAlignment="1">
      <alignment horizontal="center" vertical="center" wrapText="1"/>
    </xf>
    <xf numFmtId="49" fontId="20" fillId="37" borderId="35" xfId="0" applyNumberFormat="1" applyFont="1" applyFill="1" applyBorder="1" applyAlignment="1">
      <alignment horizontal="center" vertical="center" wrapText="1"/>
    </xf>
    <xf numFmtId="49" fontId="20" fillId="37" borderId="15" xfId="0" applyNumberFormat="1" applyFont="1" applyFill="1" applyBorder="1" applyAlignment="1">
      <alignment horizontal="left" vertical="center" wrapText="1"/>
    </xf>
    <xf numFmtId="49" fontId="20" fillId="37" borderId="10" xfId="0" applyNumberFormat="1" applyFont="1" applyFill="1" applyBorder="1" applyAlignment="1">
      <alignment horizontal="center" vertical="center" wrapText="1"/>
    </xf>
    <xf numFmtId="4" fontId="20" fillId="38" borderId="20" xfId="0" applyNumberFormat="1" applyFont="1" applyFill="1" applyBorder="1" applyAlignment="1">
      <alignment horizontal="right" vertical="center" wrapText="1"/>
    </xf>
    <xf numFmtId="2" fontId="22" fillId="37" borderId="11" xfId="68" applyNumberFormat="1" applyFont="1" applyFill="1" applyBorder="1" applyAlignment="1">
      <alignment horizontal="left" vertical="center" wrapText="1"/>
      <protection/>
    </xf>
    <xf numFmtId="49" fontId="22" fillId="37" borderId="12" xfId="68" applyNumberFormat="1" applyFont="1" applyFill="1" applyBorder="1" applyAlignment="1">
      <alignment horizontal="center" vertical="center" wrapText="1"/>
      <protection/>
    </xf>
    <xf numFmtId="49" fontId="22" fillId="37" borderId="11" xfId="68" applyNumberFormat="1" applyFont="1" applyFill="1" applyBorder="1" applyAlignment="1">
      <alignment horizontal="center" vertical="center" wrapText="1"/>
      <protection/>
    </xf>
    <xf numFmtId="49" fontId="22" fillId="37" borderId="29" xfId="0" applyNumberFormat="1" applyFont="1" applyFill="1" applyBorder="1" applyAlignment="1">
      <alignment horizontal="center" vertical="center" wrapText="1"/>
    </xf>
    <xf numFmtId="49" fontId="22" fillId="37" borderId="34" xfId="0" applyNumberFormat="1" applyFont="1" applyFill="1" applyBorder="1" applyAlignment="1">
      <alignment horizontal="center" vertical="center" wrapText="1"/>
    </xf>
    <xf numFmtId="49" fontId="22" fillId="37" borderId="10" xfId="0" applyNumberFormat="1" applyFont="1" applyFill="1" applyBorder="1" applyAlignment="1">
      <alignment vertical="center" wrapText="1"/>
    </xf>
    <xf numFmtId="49" fontId="24" fillId="37" borderId="16" xfId="60" applyNumberFormat="1" applyFont="1" applyFill="1" applyBorder="1" applyAlignment="1">
      <alignment horizontal="center" vertical="center" wrapText="1"/>
      <protection/>
    </xf>
    <xf numFmtId="4" fontId="22" fillId="37" borderId="12" xfId="60" applyNumberFormat="1" applyFont="1" applyFill="1" applyBorder="1" applyAlignment="1">
      <alignment vertical="center" wrapText="1"/>
      <protection/>
    </xf>
    <xf numFmtId="49" fontId="22" fillId="39" borderId="10" xfId="0" applyNumberFormat="1" applyFont="1" applyFill="1" applyBorder="1" applyAlignment="1">
      <alignment vertical="center" wrapText="1"/>
    </xf>
    <xf numFmtId="49" fontId="24" fillId="39" borderId="16" xfId="60" applyNumberFormat="1" applyFont="1" applyFill="1" applyBorder="1" applyAlignment="1">
      <alignment horizontal="center" vertical="center" wrapText="1"/>
      <protection/>
    </xf>
    <xf numFmtId="4" fontId="22" fillId="39" borderId="12" xfId="68" applyNumberFormat="1" applyFont="1" applyFill="1" applyBorder="1" applyAlignment="1">
      <alignment vertical="center" wrapText="1"/>
      <protection/>
    </xf>
    <xf numFmtId="49" fontId="22" fillId="37" borderId="20" xfId="68" applyNumberFormat="1" applyFont="1" applyFill="1" applyBorder="1" applyAlignment="1">
      <alignment horizontal="center" vertical="center" wrapText="1"/>
      <protection/>
    </xf>
    <xf numFmtId="49" fontId="22" fillId="37" borderId="29" xfId="68" applyNumberFormat="1" applyFont="1" applyFill="1" applyBorder="1" applyAlignment="1">
      <alignment horizontal="center" vertical="center" wrapText="1"/>
      <protection/>
    </xf>
    <xf numFmtId="49" fontId="20" fillId="37" borderId="17" xfId="0" applyNumberFormat="1" applyFont="1" applyFill="1" applyBorder="1" applyAlignment="1">
      <alignment horizontal="center" vertical="center" wrapText="1"/>
    </xf>
    <xf numFmtId="49" fontId="20" fillId="37" borderId="15" xfId="0" applyNumberFormat="1" applyFont="1" applyFill="1" applyBorder="1" applyAlignment="1">
      <alignment vertical="center" wrapText="1"/>
    </xf>
    <xf numFmtId="49" fontId="22" fillId="37" borderId="10" xfId="68" applyNumberFormat="1" applyFont="1" applyFill="1" applyBorder="1" applyAlignment="1">
      <alignment horizontal="center" vertical="center" wrapText="1"/>
      <protection/>
    </xf>
    <xf numFmtId="4" fontId="22" fillId="37" borderId="20" xfId="68" applyNumberFormat="1" applyFont="1" applyFill="1" applyBorder="1" applyAlignment="1">
      <alignment vertical="center" wrapText="1"/>
      <protection/>
    </xf>
    <xf numFmtId="2" fontId="20" fillId="37" borderId="12" xfId="68" applyNumberFormat="1" applyFont="1" applyFill="1" applyBorder="1" applyAlignment="1">
      <alignment horizontal="left" vertical="center" wrapText="1"/>
      <protection/>
    </xf>
    <xf numFmtId="2" fontId="20" fillId="37" borderId="11" xfId="68" applyNumberFormat="1" applyFont="1" applyFill="1" applyBorder="1" applyAlignment="1">
      <alignment horizontal="left" vertical="center" wrapText="1"/>
      <protection/>
    </xf>
    <xf numFmtId="49" fontId="22" fillId="37" borderId="16" xfId="68" applyNumberFormat="1" applyFont="1" applyFill="1" applyBorder="1" applyAlignment="1">
      <alignment horizontal="center" vertical="center" wrapText="1"/>
      <protection/>
    </xf>
    <xf numFmtId="4" fontId="22" fillId="37" borderId="12" xfId="68" applyNumberFormat="1" applyFont="1" applyFill="1" applyBorder="1" applyAlignment="1">
      <alignment vertical="center" wrapText="1"/>
      <protection/>
    </xf>
    <xf numFmtId="0" fontId="20" fillId="37" borderId="11" xfId="0" applyFont="1" applyFill="1" applyBorder="1" applyAlignment="1">
      <alignment horizontal="left" vertical="center" wrapText="1"/>
    </xf>
    <xf numFmtId="0" fontId="20" fillId="37" borderId="29" xfId="0" applyFont="1" applyFill="1" applyBorder="1" applyAlignment="1">
      <alignment horizontal="center" vertical="center" wrapText="1"/>
    </xf>
    <xf numFmtId="49" fontId="20" fillId="37" borderId="34" xfId="0" applyNumberFormat="1" applyFont="1" applyFill="1" applyBorder="1" applyAlignment="1">
      <alignment horizontal="center" vertical="center" wrapText="1"/>
    </xf>
    <xf numFmtId="49" fontId="20" fillId="37" borderId="10" xfId="0" applyNumberFormat="1" applyFont="1" applyFill="1" applyBorder="1" applyAlignment="1">
      <alignment vertical="center" wrapText="1"/>
    </xf>
    <xf numFmtId="49" fontId="20" fillId="38" borderId="17" xfId="0" applyNumberFormat="1" applyFont="1" applyFill="1" applyBorder="1" applyAlignment="1">
      <alignment horizontal="center" vertical="center" wrapText="1"/>
    </xf>
    <xf numFmtId="49" fontId="20" fillId="38" borderId="35" xfId="0" applyNumberFormat="1" applyFont="1" applyFill="1" applyBorder="1" applyAlignment="1">
      <alignment horizontal="center" vertical="center" wrapText="1"/>
    </xf>
    <xf numFmtId="49" fontId="20" fillId="38" borderId="15" xfId="0" applyNumberFormat="1" applyFont="1" applyFill="1" applyBorder="1" applyAlignment="1">
      <alignment horizontal="left" vertical="center" wrapText="1"/>
    </xf>
    <xf numFmtId="49" fontId="22" fillId="39" borderId="15" xfId="72" applyNumberFormat="1" applyFont="1" applyFill="1" applyBorder="1" applyAlignment="1">
      <alignment horizontal="left" vertical="center" wrapText="1"/>
    </xf>
    <xf numFmtId="0" fontId="20" fillId="37" borderId="0" xfId="0" applyFont="1" applyFill="1" applyBorder="1" applyAlignment="1">
      <alignment horizontal="left" vertical="center" wrapText="1"/>
    </xf>
    <xf numFmtId="0" fontId="28" fillId="0" borderId="0" xfId="0" applyFont="1" applyFill="1" applyAlignment="1">
      <alignment horizontal="center" vertical="center" wrapText="1"/>
    </xf>
    <xf numFmtId="49" fontId="28" fillId="0" borderId="0" xfId="0" applyNumberFormat="1" applyFont="1" applyFill="1" applyAlignment="1">
      <alignment horizontal="center" vertical="center" wrapText="1"/>
    </xf>
    <xf numFmtId="0" fontId="22" fillId="0" borderId="0" xfId="68" applyFont="1" applyFill="1" applyAlignment="1">
      <alignment horizontal="center" vertical="center" wrapText="1"/>
      <protection/>
    </xf>
    <xf numFmtId="0" fontId="26" fillId="0" borderId="0" xfId="68" applyFont="1" applyFill="1" applyAlignment="1">
      <alignment horizontal="center" vertical="center" wrapText="1"/>
      <protection/>
    </xf>
    <xf numFmtId="0" fontId="20" fillId="0" borderId="0" xfId="0" applyFont="1" applyAlignment="1">
      <alignment horizontal="center" vertical="center" wrapText="1"/>
    </xf>
    <xf numFmtId="0" fontId="21" fillId="0" borderId="0" xfId="0" applyFont="1" applyFill="1" applyAlignment="1">
      <alignment horizontal="center" vertical="center" wrapText="1"/>
    </xf>
    <xf numFmtId="0" fontId="27" fillId="0" borderId="0" xfId="0" applyFont="1" applyFill="1" applyAlignment="1">
      <alignment horizontal="center" vertical="center" wrapText="1"/>
    </xf>
    <xf numFmtId="0" fontId="23" fillId="0" borderId="0" xfId="0" applyFont="1" applyFill="1" applyAlignment="1">
      <alignment horizontal="center" vertical="center"/>
    </xf>
    <xf numFmtId="0" fontId="31" fillId="0" borderId="0" xfId="58" applyFont="1" applyFill="1" applyAlignment="1">
      <alignment horizontal="center" vertical="center"/>
      <protection/>
    </xf>
    <xf numFmtId="0" fontId="23" fillId="0" borderId="0" xfId="60" applyFont="1" applyFill="1" applyAlignment="1">
      <alignment horizontal="center" vertical="center"/>
      <protection/>
    </xf>
    <xf numFmtId="0" fontId="0" fillId="0" borderId="0" xfId="0" applyFill="1" applyAlignment="1">
      <alignment horizontal="center" vertical="center" wrapText="1"/>
    </xf>
    <xf numFmtId="0" fontId="0" fillId="0" borderId="0" xfId="0" applyFill="1" applyAlignment="1">
      <alignment horizontal="center" vertical="center"/>
    </xf>
    <xf numFmtId="49" fontId="12" fillId="0" borderId="0" xfId="0" applyNumberFormat="1" applyFont="1" applyAlignment="1">
      <alignment horizontal="center" vertical="center" wrapText="1"/>
    </xf>
    <xf numFmtId="0" fontId="35" fillId="0" borderId="12" xfId="54" applyFont="1" applyBorder="1" applyAlignment="1">
      <alignment horizontal="center" vertical="top" wrapText="1"/>
      <protection/>
    </xf>
    <xf numFmtId="0" fontId="35" fillId="0" borderId="15" xfId="54" applyFont="1" applyBorder="1" applyAlignment="1">
      <alignment horizontal="center" vertical="center" wrapText="1"/>
      <protection/>
    </xf>
    <xf numFmtId="49" fontId="25" fillId="39" borderId="12" xfId="54" applyNumberFormat="1" applyFont="1" applyFill="1" applyBorder="1" applyAlignment="1">
      <alignment horizontal="center" vertical="center" wrapText="1"/>
      <protection/>
    </xf>
    <xf numFmtId="0" fontId="35" fillId="0" borderId="12" xfId="54" applyFont="1" applyBorder="1" applyAlignment="1">
      <alignment horizontal="center" vertical="center" wrapText="1"/>
      <protection/>
    </xf>
    <xf numFmtId="0" fontId="0" fillId="0" borderId="0" xfId="54" applyAlignment="1">
      <alignment wrapText="1"/>
      <protection/>
    </xf>
    <xf numFmtId="0" fontId="36" fillId="0" borderId="17" xfId="54" applyFont="1" applyBorder="1" applyAlignment="1">
      <alignment horizontal="center" vertical="top" wrapText="1"/>
      <protection/>
    </xf>
    <xf numFmtId="0" fontId="0" fillId="39" borderId="0" xfId="54" applyFill="1" applyAlignment="1">
      <alignment vertical="center" wrapText="1"/>
      <protection/>
    </xf>
    <xf numFmtId="49" fontId="35" fillId="0" borderId="12" xfId="54" applyNumberFormat="1" applyFont="1" applyFill="1" applyBorder="1" applyAlignment="1">
      <alignment horizontal="center" vertical="center" wrapText="1"/>
      <protection/>
    </xf>
    <xf numFmtId="0" fontId="45" fillId="0" borderId="12" xfId="0" applyFont="1" applyBorder="1" applyAlignment="1">
      <alignment horizontal="center" wrapText="1"/>
    </xf>
    <xf numFmtId="0" fontId="29" fillId="0" borderId="12" xfId="0" applyFont="1" applyBorder="1" applyAlignment="1">
      <alignment horizontal="left" wrapText="1"/>
    </xf>
    <xf numFmtId="0" fontId="0" fillId="0" borderId="0" xfId="54" applyAlignment="1">
      <alignment vertical="center" wrapText="1"/>
      <protection/>
    </xf>
    <xf numFmtId="0" fontId="35" fillId="0" borderId="12" xfId="54" applyFont="1" applyBorder="1" applyAlignment="1">
      <alignment vertical="center" wrapText="1"/>
      <protection/>
    </xf>
    <xf numFmtId="0" fontId="35" fillId="0" borderId="11" xfId="54" applyFont="1" applyBorder="1" applyAlignment="1">
      <alignment horizontal="center" vertical="center" wrapText="1"/>
      <protection/>
    </xf>
    <xf numFmtId="0" fontId="35" fillId="0" borderId="12" xfId="54" applyFont="1" applyBorder="1" applyAlignment="1">
      <alignment horizontal="justify" vertical="center" wrapText="1"/>
      <protection/>
    </xf>
    <xf numFmtId="0" fontId="36" fillId="0" borderId="0" xfId="54" applyFont="1" applyAlignment="1">
      <alignment horizontal="right" wrapText="1"/>
      <protection/>
    </xf>
    <xf numFmtId="0" fontId="22" fillId="38" borderId="12" xfId="0" applyFont="1" applyFill="1" applyBorder="1" applyAlignment="1">
      <alignment horizontal="left" vertical="center" wrapText="1"/>
    </xf>
    <xf numFmtId="4" fontId="21" fillId="26" borderId="12" xfId="0" applyNumberFormat="1" applyFont="1" applyFill="1" applyBorder="1" applyAlignment="1">
      <alignment horizontal="center" vertical="center" wrapText="1"/>
    </xf>
    <xf numFmtId="4" fontId="21" fillId="33" borderId="12" xfId="0" applyNumberFormat="1" applyFont="1" applyFill="1" applyBorder="1" applyAlignment="1">
      <alignment horizontal="right" vertical="center" wrapText="1"/>
    </xf>
    <xf numFmtId="0" fontId="21" fillId="26" borderId="33" xfId="0" applyFont="1" applyFill="1" applyBorder="1" applyAlignment="1">
      <alignment horizontal="right" vertical="center" wrapText="1"/>
    </xf>
    <xf numFmtId="49" fontId="20" fillId="36" borderId="33" xfId="0" applyNumberFormat="1" applyFont="1" applyFill="1" applyBorder="1" applyAlignment="1">
      <alignment horizontal="center" vertical="center" wrapText="1"/>
    </xf>
    <xf numFmtId="172" fontId="12" fillId="0" borderId="34" xfId="0" applyNumberFormat="1" applyFont="1" applyBorder="1" applyAlignment="1">
      <alignment horizontal="right" vertical="center"/>
    </xf>
    <xf numFmtId="4" fontId="32" fillId="0" borderId="34" xfId="0" applyNumberFormat="1" applyFont="1" applyBorder="1" applyAlignment="1">
      <alignment horizontal="right" vertical="center"/>
    </xf>
    <xf numFmtId="4" fontId="32" fillId="0" borderId="0" xfId="0" applyNumberFormat="1" applyFont="1" applyBorder="1" applyAlignment="1">
      <alignment horizontal="right" vertical="center"/>
    </xf>
    <xf numFmtId="0" fontId="0" fillId="0" borderId="0" xfId="53">
      <alignment/>
      <protection/>
    </xf>
    <xf numFmtId="172" fontId="0" fillId="0" borderId="0" xfId="53" applyNumberFormat="1" applyAlignment="1">
      <alignment horizontal="left"/>
      <protection/>
    </xf>
    <xf numFmtId="172" fontId="0" fillId="0" borderId="0" xfId="53" applyNumberFormat="1">
      <alignment/>
      <protection/>
    </xf>
    <xf numFmtId="0" fontId="25" fillId="0" borderId="0" xfId="53" applyFont="1" applyAlignment="1">
      <alignment horizontal="center" vertical="center"/>
      <protection/>
    </xf>
    <xf numFmtId="0" fontId="20" fillId="0" borderId="0" xfId="53" applyFont="1" applyAlignment="1">
      <alignment vertical="center"/>
      <protection/>
    </xf>
    <xf numFmtId="0" fontId="35" fillId="0" borderId="0" xfId="53" applyFont="1" applyAlignment="1">
      <alignment horizontal="right" vertical="center"/>
      <protection/>
    </xf>
    <xf numFmtId="172" fontId="36" fillId="0" borderId="0" xfId="53" applyNumberFormat="1" applyFont="1" applyAlignment="1">
      <alignment horizontal="right"/>
      <protection/>
    </xf>
    <xf numFmtId="0" fontId="35" fillId="0" borderId="12" xfId="53" applyFont="1" applyBorder="1" applyAlignment="1">
      <alignment horizontal="center" vertical="center" wrapText="1"/>
      <protection/>
    </xf>
    <xf numFmtId="172" fontId="35" fillId="0" borderId="12" xfId="53" applyNumberFormat="1" applyFont="1" applyBorder="1" applyAlignment="1">
      <alignment horizontal="center" vertical="center" wrapText="1"/>
      <protection/>
    </xf>
    <xf numFmtId="0" fontId="35" fillId="0" borderId="12" xfId="53" applyFont="1" applyBorder="1" applyAlignment="1">
      <alignment vertical="center" wrapText="1"/>
      <protection/>
    </xf>
    <xf numFmtId="172" fontId="35" fillId="0" borderId="12" xfId="53" applyNumberFormat="1" applyFont="1" applyFill="1" applyBorder="1" applyAlignment="1">
      <alignment horizontal="center" vertical="center" wrapText="1"/>
      <protection/>
    </xf>
    <xf numFmtId="172" fontId="35" fillId="24" borderId="12" xfId="53" applyNumberFormat="1" applyFont="1" applyFill="1" applyBorder="1" applyAlignment="1">
      <alignment horizontal="center" vertical="center" wrapText="1"/>
      <protection/>
    </xf>
    <xf numFmtId="0" fontId="36" fillId="0" borderId="0" xfId="53" applyFont="1" applyAlignment="1">
      <alignment horizontal="left" wrapText="1"/>
      <protection/>
    </xf>
    <xf numFmtId="0" fontId="0" fillId="0" borderId="0" xfId="53" applyAlignment="1">
      <alignment wrapText="1"/>
      <protection/>
    </xf>
    <xf numFmtId="0" fontId="21" fillId="0" borderId="0" xfId="53" applyFont="1" applyAlignment="1">
      <alignment horizontal="center" wrapText="1"/>
      <protection/>
    </xf>
    <xf numFmtId="0" fontId="25" fillId="0" borderId="0" xfId="53" applyFont="1" applyAlignment="1">
      <alignment horizontal="center" wrapText="1"/>
      <protection/>
    </xf>
    <xf numFmtId="0" fontId="20" fillId="0" borderId="0" xfId="53" applyFont="1" applyAlignment="1">
      <alignment vertical="center" wrapText="1"/>
      <protection/>
    </xf>
    <xf numFmtId="0" fontId="25" fillId="0" borderId="0" xfId="53" applyFont="1" applyAlignment="1">
      <alignment vertical="center"/>
      <protection/>
    </xf>
    <xf numFmtId="0" fontId="35" fillId="0" borderId="0" xfId="53" applyFont="1" applyAlignment="1">
      <alignment vertical="center"/>
      <protection/>
    </xf>
    <xf numFmtId="0" fontId="36" fillId="0" borderId="12" xfId="53" applyFont="1" applyBorder="1" applyAlignment="1">
      <alignment horizontal="justify" vertical="center" wrapText="1"/>
      <protection/>
    </xf>
    <xf numFmtId="0" fontId="36" fillId="0" borderId="12" xfId="53" applyFont="1" applyBorder="1" applyAlignment="1">
      <alignment horizontal="center" vertical="center" wrapText="1"/>
      <protection/>
    </xf>
    <xf numFmtId="0" fontId="35" fillId="0" borderId="0" xfId="53" applyFont="1" applyAlignment="1">
      <alignment horizontal="justify" vertical="center"/>
      <protection/>
    </xf>
    <xf numFmtId="0" fontId="0" fillId="0" borderId="0" xfId="53" applyAlignment="1">
      <alignment horizontal="center" vertical="center"/>
      <protection/>
    </xf>
    <xf numFmtId="4" fontId="26" fillId="0" borderId="0" xfId="68" applyNumberFormat="1" applyFont="1" applyFill="1" applyAlignment="1">
      <alignment vertical="center"/>
      <protection/>
    </xf>
    <xf numFmtId="0" fontId="21" fillId="26" borderId="33" xfId="0" applyFont="1" applyFill="1" applyBorder="1" applyAlignment="1">
      <alignment horizontal="center" vertical="center" wrapText="1"/>
    </xf>
    <xf numFmtId="0" fontId="12" fillId="0" borderId="0" xfId="0" applyFont="1" applyBorder="1" applyAlignment="1">
      <alignment horizontal="right" vertical="center" wrapText="1"/>
    </xf>
    <xf numFmtId="0" fontId="44" fillId="0" borderId="0" xfId="0" applyFont="1" applyBorder="1" applyAlignment="1">
      <alignment horizontal="right" vertical="center" wrapText="1"/>
    </xf>
    <xf numFmtId="0" fontId="35" fillId="0" borderId="0" xfId="0" applyFont="1" applyAlignment="1">
      <alignment horizontal="center" vertical="center"/>
    </xf>
    <xf numFmtId="0" fontId="22" fillId="31" borderId="16" xfId="0" applyFont="1" applyFill="1" applyBorder="1" applyAlignment="1">
      <alignment horizontal="left" vertical="center" wrapText="1"/>
    </xf>
    <xf numFmtId="49" fontId="20" fillId="0" borderId="18" xfId="0" applyNumberFormat="1" applyFont="1" applyFill="1" applyBorder="1" applyAlignment="1">
      <alignment horizontal="center" vertical="center" wrapText="1"/>
    </xf>
    <xf numFmtId="49" fontId="21" fillId="28" borderId="18" xfId="0" applyNumberFormat="1" applyFont="1" applyFill="1" applyBorder="1" applyAlignment="1">
      <alignment horizontal="center" vertical="center" wrapText="1"/>
    </xf>
    <xf numFmtId="49" fontId="21" fillId="0" borderId="12" xfId="0" applyNumberFormat="1" applyFont="1" applyBorder="1" applyAlignment="1">
      <alignment horizontal="center" vertical="center" wrapText="1"/>
    </xf>
    <xf numFmtId="49" fontId="20" fillId="24" borderId="20" xfId="0" applyNumberFormat="1" applyFont="1" applyFill="1" applyBorder="1" applyAlignment="1">
      <alignment horizontal="center" vertical="center" wrapText="1"/>
    </xf>
    <xf numFmtId="0" fontId="20" fillId="0" borderId="11" xfId="0" applyFont="1" applyFill="1" applyBorder="1" applyAlignment="1">
      <alignment vertical="center" wrapText="1"/>
    </xf>
    <xf numFmtId="4" fontId="24" fillId="0" borderId="12" xfId="0" applyNumberFormat="1" applyFont="1" applyFill="1" applyBorder="1" applyAlignment="1">
      <alignment horizontal="center" vertical="center"/>
    </xf>
    <xf numFmtId="0" fontId="0" fillId="0" borderId="0" xfId="54" applyFill="1">
      <alignment/>
      <protection/>
    </xf>
    <xf numFmtId="4" fontId="22" fillId="0" borderId="12" xfId="0" applyNumberFormat="1" applyFont="1" applyFill="1" applyBorder="1" applyAlignment="1">
      <alignment horizontal="center" vertical="center"/>
    </xf>
    <xf numFmtId="0" fontId="22" fillId="0" borderId="12" xfId="0"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36" xfId="0" applyFont="1" applyFill="1" applyBorder="1" applyAlignment="1">
      <alignment horizontal="justify" vertical="center" wrapText="1"/>
    </xf>
    <xf numFmtId="0" fontId="29" fillId="0" borderId="0" xfId="0" applyFont="1" applyFill="1" applyBorder="1" applyAlignment="1">
      <alignment vertical="center" wrapText="1"/>
    </xf>
    <xf numFmtId="0" fontId="20" fillId="0" borderId="0" xfId="54" applyFont="1" applyFill="1" applyAlignment="1">
      <alignment horizontal="center" vertical="center" wrapText="1"/>
      <protection/>
    </xf>
    <xf numFmtId="0" fontId="22" fillId="0" borderId="0" xfId="54" applyFont="1" applyFill="1" applyAlignment="1">
      <alignment vertical="center" wrapText="1"/>
      <protection/>
    </xf>
    <xf numFmtId="4" fontId="20" fillId="0" borderId="0" xfId="54" applyNumberFormat="1" applyFont="1" applyFill="1" applyAlignment="1">
      <alignment vertical="center" wrapText="1"/>
      <protection/>
    </xf>
    <xf numFmtId="0" fontId="36" fillId="0" borderId="0" xfId="54" applyFont="1" applyFill="1">
      <alignment/>
      <protection/>
    </xf>
    <xf numFmtId="0" fontId="38" fillId="0" borderId="0" xfId="54" applyFont="1" applyFill="1">
      <alignment/>
      <protection/>
    </xf>
    <xf numFmtId="0" fontId="37" fillId="0" borderId="0" xfId="54" applyFont="1" applyFill="1">
      <alignment/>
      <protection/>
    </xf>
    <xf numFmtId="4" fontId="20" fillId="0" borderId="0" xfId="54" applyNumberFormat="1" applyFont="1" applyFill="1" applyAlignment="1">
      <alignment horizontal="right" vertical="center" wrapText="1"/>
      <protection/>
    </xf>
    <xf numFmtId="0" fontId="39" fillId="0" borderId="0" xfId="54" applyFont="1" applyFill="1" applyAlignment="1">
      <alignment vertical="center"/>
      <protection/>
    </xf>
    <xf numFmtId="0" fontId="35" fillId="0" borderId="0" xfId="54" applyFont="1" applyFill="1" applyAlignment="1">
      <alignment vertical="center" wrapText="1"/>
      <protection/>
    </xf>
    <xf numFmtId="0" fontId="0" fillId="0" borderId="0" xfId="54" applyFill="1" applyAlignment="1">
      <alignment vertical="center"/>
      <protection/>
    </xf>
    <xf numFmtId="0" fontId="8" fillId="0" borderId="0" xfId="54" applyFont="1" applyFill="1" applyAlignment="1">
      <alignment vertical="center"/>
      <protection/>
    </xf>
    <xf numFmtId="0" fontId="41" fillId="0" borderId="0" xfId="54" applyFont="1" applyFill="1">
      <alignment/>
      <protection/>
    </xf>
    <xf numFmtId="0" fontId="22" fillId="0" borderId="29" xfId="0" applyFont="1" applyFill="1" applyBorder="1" applyAlignment="1">
      <alignment horizontal="center" vertical="center" wrapText="1"/>
    </xf>
    <xf numFmtId="0" fontId="22" fillId="0" borderId="14" xfId="0" applyFont="1" applyFill="1" applyBorder="1" applyAlignment="1">
      <alignment horizontal="justify" vertical="center" wrapText="1"/>
    </xf>
    <xf numFmtId="0" fontId="0" fillId="0" borderId="0" xfId="54" applyFont="1" applyFill="1">
      <alignment/>
      <protection/>
    </xf>
    <xf numFmtId="0" fontId="49" fillId="0" borderId="0" xfId="0" applyFont="1" applyFill="1" applyAlignment="1">
      <alignment/>
    </xf>
    <xf numFmtId="0" fontId="49" fillId="0" borderId="0" xfId="58" applyFont="1" applyFill="1" applyAlignment="1">
      <alignment vertical="top"/>
      <protection/>
    </xf>
    <xf numFmtId="0" fontId="49" fillId="0" borderId="0" xfId="60" applyFont="1" applyFill="1">
      <alignment/>
      <protection/>
    </xf>
    <xf numFmtId="173" fontId="52" fillId="0" borderId="0" xfId="0" applyNumberFormat="1" applyFont="1" applyFill="1" applyAlignment="1">
      <alignment/>
    </xf>
    <xf numFmtId="0" fontId="52" fillId="0" borderId="0" xfId="0" applyFont="1" applyFill="1" applyAlignment="1">
      <alignment wrapText="1"/>
    </xf>
    <xf numFmtId="173" fontId="52" fillId="0" borderId="0" xfId="0" applyNumberFormat="1" applyFont="1" applyFill="1" applyAlignment="1">
      <alignment wrapText="1"/>
    </xf>
    <xf numFmtId="174" fontId="52" fillId="0" borderId="0" xfId="0" applyNumberFormat="1" applyFont="1" applyFill="1" applyAlignment="1">
      <alignment vertical="center"/>
    </xf>
    <xf numFmtId="174" fontId="52" fillId="0" borderId="0" xfId="0" applyNumberFormat="1" applyFont="1" applyFill="1" applyAlignment="1">
      <alignment vertical="center" wrapText="1"/>
    </xf>
    <xf numFmtId="0" fontId="52" fillId="0" borderId="0" xfId="0" applyFont="1" applyFill="1" applyAlignment="1">
      <alignment vertical="center" wrapText="1"/>
    </xf>
    <xf numFmtId="173" fontId="52" fillId="0" borderId="0" xfId="0" applyNumberFormat="1" applyFont="1" applyFill="1" applyAlignment="1">
      <alignment vertical="center"/>
    </xf>
    <xf numFmtId="173" fontId="52" fillId="0" borderId="0" xfId="0" applyNumberFormat="1" applyFont="1" applyFill="1" applyAlignment="1">
      <alignment vertical="center" wrapText="1"/>
    </xf>
    <xf numFmtId="0" fontId="52" fillId="0" borderId="0" xfId="0" applyFont="1" applyFill="1" applyAlignment="1">
      <alignment vertical="center"/>
    </xf>
    <xf numFmtId="0" fontId="49" fillId="0" borderId="0" xfId="68" applyFont="1" applyFill="1" applyAlignment="1">
      <alignment vertical="center"/>
      <protection/>
    </xf>
    <xf numFmtId="0" fontId="49" fillId="0" borderId="0" xfId="68" applyFont="1" applyFill="1" applyAlignment="1">
      <alignment vertical="center" wrapText="1"/>
      <protection/>
    </xf>
    <xf numFmtId="0" fontId="56" fillId="0" borderId="0" xfId="68" applyFont="1" applyFill="1" applyAlignment="1">
      <alignment vertical="center"/>
      <protection/>
    </xf>
    <xf numFmtId="0" fontId="56" fillId="0" borderId="0" xfId="68" applyFont="1" applyFill="1" applyAlignment="1">
      <alignment vertical="center" wrapText="1"/>
      <protection/>
    </xf>
    <xf numFmtId="4" fontId="56" fillId="0" borderId="0" xfId="68" applyNumberFormat="1" applyFont="1" applyFill="1" applyAlignment="1">
      <alignment vertical="center"/>
      <protection/>
    </xf>
    <xf numFmtId="0" fontId="49" fillId="0" borderId="0" xfId="60" applyFont="1" applyFill="1" applyAlignment="1">
      <alignment vertical="center"/>
      <protection/>
    </xf>
    <xf numFmtId="0" fontId="49" fillId="0" borderId="0" xfId="60" applyFont="1" applyFill="1" applyAlignment="1">
      <alignment vertical="center" wrapText="1"/>
      <protection/>
    </xf>
    <xf numFmtId="0" fontId="54" fillId="0" borderId="0" xfId="60" applyFont="1" applyFill="1" applyAlignment="1">
      <alignment vertical="center"/>
      <protection/>
    </xf>
    <xf numFmtId="0" fontId="54" fillId="0" borderId="0" xfId="60" applyFont="1" applyFill="1" applyAlignment="1">
      <alignment vertical="center" wrapText="1"/>
      <protection/>
    </xf>
    <xf numFmtId="173" fontId="49" fillId="0" borderId="0" xfId="60" applyNumberFormat="1" applyFont="1" applyFill="1" applyAlignment="1">
      <alignment horizontal="center" vertical="center"/>
      <protection/>
    </xf>
    <xf numFmtId="0" fontId="49" fillId="0" borderId="0" xfId="60" applyFont="1" applyFill="1" applyAlignment="1">
      <alignment horizontal="center" vertical="center" wrapText="1"/>
      <protection/>
    </xf>
    <xf numFmtId="0" fontId="49" fillId="0" borderId="0" xfId="60" applyFont="1" applyFill="1" applyAlignment="1">
      <alignment horizontal="center" vertical="center"/>
      <protection/>
    </xf>
    <xf numFmtId="0" fontId="54" fillId="0" borderId="0" xfId="60" applyFont="1" applyFill="1" applyAlignment="1">
      <alignment horizontal="center" vertical="center"/>
      <protection/>
    </xf>
    <xf numFmtId="0" fontId="54" fillId="0" borderId="0" xfId="60" applyFont="1" applyFill="1" applyAlignment="1">
      <alignment horizontal="center" vertical="center" wrapText="1"/>
      <protection/>
    </xf>
    <xf numFmtId="173" fontId="54" fillId="0" borderId="0" xfId="60" applyNumberFormat="1" applyFont="1" applyFill="1" applyAlignment="1">
      <alignment vertical="center"/>
      <protection/>
    </xf>
    <xf numFmtId="173" fontId="49" fillId="0" borderId="0" xfId="60" applyNumberFormat="1" applyFont="1" applyFill="1" applyAlignment="1">
      <alignment vertical="center"/>
      <protection/>
    </xf>
    <xf numFmtId="49" fontId="55" fillId="0" borderId="33" xfId="0" applyNumberFormat="1" applyFont="1" applyFill="1" applyBorder="1" applyAlignment="1">
      <alignment horizontal="center" vertical="center" wrapText="1"/>
    </xf>
    <xf numFmtId="0" fontId="50" fillId="0" borderId="0" xfId="0" applyFont="1" applyFill="1" applyAlignment="1">
      <alignment vertical="center"/>
    </xf>
    <xf numFmtId="0" fontId="50" fillId="0" borderId="0" xfId="0" applyFont="1" applyFill="1" applyAlignment="1">
      <alignment vertical="center" wrapText="1"/>
    </xf>
    <xf numFmtId="173" fontId="56" fillId="0" borderId="0" xfId="68" applyNumberFormat="1" applyFont="1" applyFill="1" applyAlignment="1">
      <alignment vertical="center"/>
      <protection/>
    </xf>
    <xf numFmtId="0" fontId="53" fillId="0" borderId="0" xfId="0" applyFont="1" applyFill="1" applyAlignment="1">
      <alignment vertical="center"/>
    </xf>
    <xf numFmtId="0" fontId="53" fillId="0" borderId="0" xfId="0" applyFont="1" applyFill="1" applyAlignment="1">
      <alignment vertical="center" wrapText="1"/>
    </xf>
    <xf numFmtId="49" fontId="55" fillId="0" borderId="0" xfId="0" applyNumberFormat="1" applyFont="1" applyFill="1" applyAlignment="1">
      <alignment horizontal="center" vertical="center" wrapText="1"/>
    </xf>
    <xf numFmtId="4" fontId="55" fillId="0" borderId="0" xfId="0" applyNumberFormat="1" applyFont="1" applyFill="1" applyAlignment="1">
      <alignment vertical="center" wrapText="1"/>
    </xf>
    <xf numFmtId="49" fontId="55" fillId="0" borderId="0" xfId="0" applyNumberFormat="1" applyFont="1" applyFill="1" applyAlignment="1">
      <alignment horizontal="center"/>
    </xf>
    <xf numFmtId="4" fontId="55" fillId="0" borderId="0" xfId="0" applyNumberFormat="1" applyFont="1" applyFill="1" applyAlignment="1">
      <alignment/>
    </xf>
    <xf numFmtId="0" fontId="52" fillId="0" borderId="0" xfId="0" applyFont="1" applyFill="1" applyAlignment="1">
      <alignment/>
    </xf>
    <xf numFmtId="0" fontId="52" fillId="0" borderId="0" xfId="0" applyFont="1" applyFill="1" applyAlignment="1">
      <alignment/>
    </xf>
    <xf numFmtId="0" fontId="51" fillId="0" borderId="0" xfId="0" applyFont="1" applyFill="1" applyAlignment="1">
      <alignment vertical="center" wrapText="1"/>
    </xf>
    <xf numFmtId="0" fontId="51" fillId="0" borderId="0" xfId="0" applyFont="1" applyFill="1" applyAlignment="1">
      <alignment vertical="center"/>
    </xf>
    <xf numFmtId="0" fontId="51" fillId="0" borderId="0" xfId="0" applyFont="1" applyFill="1" applyAlignment="1">
      <alignment horizontal="center" vertical="center"/>
    </xf>
    <xf numFmtId="49" fontId="51" fillId="0" borderId="0" xfId="0" applyNumberFormat="1" applyFont="1" applyFill="1" applyAlignment="1">
      <alignment horizontal="center" vertical="center"/>
    </xf>
    <xf numFmtId="49" fontId="50" fillId="0" borderId="35" xfId="0" applyNumberFormat="1" applyFont="1" applyFill="1" applyBorder="1" applyAlignment="1">
      <alignment horizontal="center" vertical="center" wrapText="1"/>
    </xf>
    <xf numFmtId="49" fontId="50" fillId="0" borderId="33" xfId="0" applyNumberFormat="1" applyFont="1" applyFill="1" applyBorder="1" applyAlignment="1">
      <alignment horizontal="center" vertical="center" wrapText="1"/>
    </xf>
    <xf numFmtId="49" fontId="55" fillId="0" borderId="34" xfId="0" applyNumberFormat="1" applyFont="1" applyFill="1" applyBorder="1" applyAlignment="1">
      <alignment horizontal="center" vertical="center" wrapText="1"/>
    </xf>
    <xf numFmtId="49" fontId="50" fillId="0" borderId="34" xfId="0" applyNumberFormat="1" applyFont="1" applyFill="1" applyBorder="1" applyAlignment="1">
      <alignment horizontal="center" vertical="center" wrapText="1"/>
    </xf>
    <xf numFmtId="49" fontId="49" fillId="0" borderId="34" xfId="0" applyNumberFormat="1" applyFont="1" applyFill="1" applyBorder="1" applyAlignment="1">
      <alignment horizontal="center" vertical="center" wrapText="1"/>
    </xf>
    <xf numFmtId="49" fontId="55" fillId="0" borderId="35" xfId="0" applyNumberFormat="1" applyFont="1" applyFill="1" applyBorder="1" applyAlignment="1">
      <alignment horizontal="center" vertical="center" wrapText="1"/>
    </xf>
    <xf numFmtId="49" fontId="55" fillId="0" borderId="0" xfId="0" applyNumberFormat="1" applyFont="1" applyFill="1" applyBorder="1" applyAlignment="1">
      <alignment horizontal="center" vertical="center" wrapText="1"/>
    </xf>
    <xf numFmtId="0" fontId="55" fillId="0" borderId="0" xfId="0" applyFont="1" applyFill="1" applyAlignment="1">
      <alignment vertical="center"/>
    </xf>
    <xf numFmtId="0" fontId="55" fillId="0" borderId="0" xfId="0" applyFont="1" applyFill="1" applyAlignment="1">
      <alignment vertical="center" wrapText="1"/>
    </xf>
    <xf numFmtId="0" fontId="56" fillId="0" borderId="0" xfId="0" applyFont="1" applyFill="1" applyAlignment="1">
      <alignment vertical="center" wrapText="1"/>
    </xf>
    <xf numFmtId="172" fontId="55" fillId="0" borderId="0" xfId="0" applyNumberFormat="1" applyFont="1" applyFill="1" applyAlignment="1">
      <alignment vertical="center" wrapText="1"/>
    </xf>
    <xf numFmtId="49" fontId="50" fillId="0" borderId="0" xfId="0" applyNumberFormat="1" applyFont="1" applyFill="1" applyBorder="1" applyAlignment="1">
      <alignment horizontal="center" vertical="center" wrapText="1"/>
    </xf>
    <xf numFmtId="0" fontId="55" fillId="0" borderId="0" xfId="0" applyFont="1" applyFill="1" applyBorder="1" applyAlignment="1">
      <alignment horizontal="left" vertical="center" wrapText="1"/>
    </xf>
    <xf numFmtId="2" fontId="55" fillId="0" borderId="8" xfId="65" applyNumberFormat="1" applyFont="1" applyFill="1" applyAlignment="1">
      <alignment vertical="center" wrapText="1"/>
    </xf>
    <xf numFmtId="49" fontId="57" fillId="0" borderId="8" xfId="65" applyNumberFormat="1" applyFont="1" applyFill="1" applyAlignment="1">
      <alignment horizontal="center" vertical="center" wrapText="1"/>
    </xf>
    <xf numFmtId="49" fontId="57" fillId="0" borderId="8" xfId="65" applyNumberFormat="1" applyFont="1" applyFill="1" applyAlignment="1">
      <alignment vertical="center" wrapText="1"/>
    </xf>
    <xf numFmtId="4" fontId="57" fillId="0" borderId="8" xfId="65" applyNumberFormat="1" applyFont="1" applyFill="1" applyAlignment="1">
      <alignment vertical="center" wrapText="1"/>
    </xf>
    <xf numFmtId="2" fontId="55" fillId="0" borderId="0" xfId="0" applyNumberFormat="1" applyFont="1" applyFill="1" applyAlignment="1">
      <alignment vertical="center" wrapText="1"/>
    </xf>
    <xf numFmtId="49" fontId="55" fillId="0" borderId="0" xfId="0" applyNumberFormat="1" applyFont="1" applyFill="1" applyAlignment="1">
      <alignment vertical="center" wrapText="1"/>
    </xf>
    <xf numFmtId="49" fontId="55" fillId="0" borderId="0" xfId="0" applyNumberFormat="1" applyFont="1" applyFill="1" applyAlignment="1">
      <alignment horizontal="center" vertical="center"/>
    </xf>
    <xf numFmtId="49" fontId="55" fillId="0" borderId="0" xfId="0" applyNumberFormat="1" applyFont="1" applyFill="1" applyAlignment="1">
      <alignment vertical="center"/>
    </xf>
    <xf numFmtId="0" fontId="32" fillId="0" borderId="0" xfId="0" applyFont="1" applyFill="1" applyAlignment="1">
      <alignment vertical="center" wrapText="1"/>
    </xf>
    <xf numFmtId="49" fontId="32" fillId="0" borderId="0" xfId="0" applyNumberFormat="1" applyFont="1" applyFill="1" applyAlignment="1">
      <alignment horizontal="center" vertical="center" wrapText="1"/>
    </xf>
    <xf numFmtId="0" fontId="32" fillId="0" borderId="0" xfId="0" applyFont="1" applyFill="1" applyAlignment="1">
      <alignment vertical="center"/>
    </xf>
    <xf numFmtId="0" fontId="32" fillId="0" borderId="0" xfId="0" applyFont="1" applyFill="1" applyAlignment="1">
      <alignment horizontal="center" vertical="center"/>
    </xf>
    <xf numFmtId="49" fontId="32" fillId="0" borderId="0" xfId="0" applyNumberFormat="1" applyFont="1" applyFill="1" applyAlignment="1">
      <alignment horizontal="center" vertical="center"/>
    </xf>
    <xf numFmtId="0" fontId="20" fillId="0" borderId="0" xfId="0" applyFont="1" applyFill="1" applyAlignment="1">
      <alignment vertical="center" wrapText="1"/>
    </xf>
    <xf numFmtId="0" fontId="26" fillId="0" borderId="0" xfId="0" applyFont="1" applyFill="1" applyAlignment="1">
      <alignment vertical="center" wrapText="1"/>
    </xf>
    <xf numFmtId="172" fontId="20" fillId="0" borderId="0" xfId="0" applyNumberFormat="1" applyFont="1" applyFill="1" applyAlignment="1">
      <alignment vertical="center" wrapText="1"/>
    </xf>
    <xf numFmtId="2" fontId="20" fillId="0" borderId="0" xfId="0" applyNumberFormat="1" applyFont="1" applyFill="1" applyAlignment="1">
      <alignment vertical="center" wrapText="1"/>
    </xf>
    <xf numFmtId="49" fontId="20" fillId="0" borderId="0" xfId="0" applyNumberFormat="1" applyFont="1" applyFill="1" applyAlignment="1">
      <alignment vertical="center" wrapText="1"/>
    </xf>
    <xf numFmtId="49" fontId="20" fillId="0" borderId="0" xfId="0" applyNumberFormat="1" applyFont="1" applyFill="1" applyAlignment="1">
      <alignment horizontal="center" vertical="center"/>
    </xf>
    <xf numFmtId="49" fontId="20" fillId="0" borderId="0" xfId="0" applyNumberFormat="1" applyFont="1" applyFill="1" applyAlignment="1">
      <alignment vertical="center"/>
    </xf>
    <xf numFmtId="172" fontId="32" fillId="0" borderId="0" xfId="0" applyNumberFormat="1" applyFont="1" applyFill="1" applyBorder="1" applyAlignment="1">
      <alignment vertical="center"/>
    </xf>
    <xf numFmtId="4" fontId="32" fillId="0" borderId="0" xfId="0" applyNumberFormat="1" applyFont="1" applyFill="1" applyBorder="1" applyAlignment="1">
      <alignment horizontal="right" vertical="center"/>
    </xf>
    <xf numFmtId="49" fontId="20" fillId="0" borderId="0" xfId="0" applyNumberFormat="1" applyFont="1" applyFill="1" applyAlignment="1">
      <alignment horizontal="right" vertical="center"/>
    </xf>
    <xf numFmtId="0" fontId="22" fillId="0" borderId="0" xfId="0" applyFont="1" applyFill="1" applyAlignment="1">
      <alignment/>
    </xf>
    <xf numFmtId="0" fontId="22" fillId="0" borderId="0" xfId="58" applyFont="1" applyFill="1" applyAlignment="1">
      <alignment vertical="top"/>
      <protection/>
    </xf>
    <xf numFmtId="0" fontId="22" fillId="0" borderId="0" xfId="60" applyFont="1" applyFill="1">
      <alignment/>
      <protection/>
    </xf>
    <xf numFmtId="0" fontId="28" fillId="0" borderId="0" xfId="0" applyFont="1" applyFill="1" applyAlignment="1">
      <alignment wrapText="1"/>
    </xf>
    <xf numFmtId="0" fontId="28" fillId="0" borderId="0" xfId="0" applyFont="1" applyFill="1" applyAlignment="1">
      <alignment/>
    </xf>
    <xf numFmtId="49" fontId="54" fillId="0" borderId="0"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49" fillId="0" borderId="0" xfId="72" applyNumberFormat="1" applyFont="1" applyFill="1" applyBorder="1" applyAlignment="1">
      <alignment horizontal="center" vertical="center" wrapText="1"/>
    </xf>
    <xf numFmtId="49" fontId="55" fillId="0" borderId="8" xfId="65" applyNumberFormat="1" applyFont="1" applyFill="1" applyAlignment="1">
      <alignment horizontal="center" vertical="center" wrapText="1"/>
    </xf>
    <xf numFmtId="0" fontId="48" fillId="0" borderId="0" xfId="54" applyFont="1" applyAlignment="1">
      <alignment horizontal="center"/>
      <protection/>
    </xf>
    <xf numFmtId="0" fontId="58" fillId="0" borderId="0" xfId="0" applyFont="1" applyFill="1" applyBorder="1" applyAlignment="1">
      <alignment horizontal="right" vertical="center" wrapText="1"/>
    </xf>
    <xf numFmtId="0" fontId="20" fillId="0" borderId="12" xfId="0" applyFont="1" applyBorder="1" applyAlignment="1">
      <alignment wrapText="1"/>
    </xf>
    <xf numFmtId="4" fontId="52" fillId="0" borderId="0" xfId="0" applyNumberFormat="1" applyFont="1" applyFill="1" applyAlignment="1">
      <alignment vertical="center"/>
    </xf>
    <xf numFmtId="0" fontId="50" fillId="0" borderId="33"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24" fillId="0" borderId="37" xfId="54" applyFont="1" applyBorder="1" applyAlignment="1">
      <alignment horizontal="center" vertical="center" wrapText="1"/>
      <protection/>
    </xf>
    <xf numFmtId="3" fontId="24" fillId="0" borderId="37" xfId="59" applyNumberFormat="1" applyFont="1" applyFill="1" applyBorder="1" applyAlignment="1">
      <alignment horizontal="center" vertical="center" wrapText="1"/>
      <protection/>
    </xf>
    <xf numFmtId="4" fontId="22" fillId="0" borderId="37" xfId="57" applyNumberFormat="1" applyFont="1" applyFill="1" applyBorder="1" applyAlignment="1">
      <alignment vertical="center"/>
      <protection/>
    </xf>
    <xf numFmtId="0" fontId="24" fillId="0" borderId="20" xfId="0" applyFont="1" applyFill="1" applyBorder="1" applyAlignment="1">
      <alignment horizontal="center" vertical="center"/>
    </xf>
    <xf numFmtId="0" fontId="21" fillId="0" borderId="20" xfId="0" applyFont="1" applyBorder="1" applyAlignment="1">
      <alignment wrapText="1"/>
    </xf>
    <xf numFmtId="4" fontId="24" fillId="0" borderId="20" xfId="0" applyNumberFormat="1" applyFont="1" applyFill="1" applyBorder="1" applyAlignment="1">
      <alignment horizontal="center" vertical="center"/>
    </xf>
    <xf numFmtId="0" fontId="20" fillId="0" borderId="37" xfId="54" applyFont="1" applyFill="1" applyBorder="1" applyAlignment="1">
      <alignment horizontal="center" vertical="center" wrapText="1"/>
      <protection/>
    </xf>
    <xf numFmtId="0" fontId="20" fillId="0" borderId="37" xfId="54" applyFont="1" applyFill="1" applyBorder="1" applyAlignment="1">
      <alignment horizontal="center" vertical="center"/>
      <protection/>
    </xf>
    <xf numFmtId="4" fontId="20" fillId="0" borderId="37" xfId="54" applyNumberFormat="1" applyFont="1" applyFill="1" applyBorder="1" applyAlignment="1">
      <alignment horizontal="center" vertical="center" wrapText="1"/>
      <protection/>
    </xf>
    <xf numFmtId="0" fontId="24" fillId="0" borderId="37" xfId="0" applyFont="1" applyFill="1" applyBorder="1" applyAlignment="1">
      <alignment horizontal="center" vertical="center" wrapText="1"/>
    </xf>
    <xf numFmtId="4" fontId="24" fillId="0" borderId="37" xfId="0" applyNumberFormat="1" applyFont="1" applyFill="1" applyBorder="1" applyAlignment="1">
      <alignment horizontal="center" vertical="center" wrapText="1"/>
    </xf>
    <xf numFmtId="0" fontId="24" fillId="0" borderId="37" xfId="0" applyFont="1" applyFill="1" applyBorder="1" applyAlignment="1">
      <alignment horizontal="left" vertical="center" wrapText="1"/>
    </xf>
    <xf numFmtId="0" fontId="22" fillId="0" borderId="37" xfId="0" applyFont="1" applyFill="1" applyBorder="1" applyAlignment="1">
      <alignment horizontal="center" vertical="center" wrapText="1"/>
    </xf>
    <xf numFmtId="0" fontId="22" fillId="0" borderId="37" xfId="0" applyFont="1" applyFill="1" applyBorder="1" applyAlignment="1">
      <alignment horizontal="left" vertical="center" wrapText="1"/>
    </xf>
    <xf numFmtId="4" fontId="22" fillId="0" borderId="37" xfId="0" applyNumberFormat="1" applyFont="1" applyFill="1" applyBorder="1" applyAlignment="1">
      <alignment horizontal="center" vertical="center" wrapText="1"/>
    </xf>
    <xf numFmtId="49" fontId="22" fillId="0" borderId="37" xfId="0" applyNumberFormat="1" applyFont="1" applyFill="1" applyBorder="1" applyAlignment="1">
      <alignment horizontal="center"/>
    </xf>
    <xf numFmtId="0" fontId="22" fillId="0" borderId="37" xfId="0" applyFont="1" applyFill="1" applyBorder="1" applyAlignment="1">
      <alignment wrapText="1"/>
    </xf>
    <xf numFmtId="49" fontId="24" fillId="0" borderId="37" xfId="0" applyNumberFormat="1" applyFont="1" applyFill="1" applyBorder="1" applyAlignment="1">
      <alignment horizontal="center"/>
    </xf>
    <xf numFmtId="49" fontId="24" fillId="0" borderId="37" xfId="0" applyNumberFormat="1" applyFont="1" applyFill="1" applyBorder="1" applyAlignment="1">
      <alignment wrapText="1"/>
    </xf>
    <xf numFmtId="49" fontId="22" fillId="0" borderId="37" xfId="0" applyNumberFormat="1" applyFont="1" applyFill="1" applyBorder="1" applyAlignment="1">
      <alignment wrapText="1"/>
    </xf>
    <xf numFmtId="0" fontId="24" fillId="0" borderId="37" xfId="0" applyFont="1" applyFill="1" applyBorder="1" applyAlignment="1">
      <alignment vertical="top" wrapText="1"/>
    </xf>
    <xf numFmtId="49" fontId="22" fillId="0" borderId="37" xfId="0" applyNumberFormat="1" applyFont="1" applyFill="1" applyBorder="1" applyAlignment="1">
      <alignment horizontal="center" vertical="center"/>
    </xf>
    <xf numFmtId="0" fontId="22" fillId="0" borderId="37" xfId="0" applyFont="1" applyFill="1" applyBorder="1" applyAlignment="1">
      <alignment vertical="center" wrapText="1"/>
    </xf>
    <xf numFmtId="0" fontId="22" fillId="0" borderId="37" xfId="0" applyFont="1" applyFill="1" applyBorder="1" applyAlignment="1">
      <alignment vertical="top" wrapText="1"/>
    </xf>
    <xf numFmtId="0" fontId="22" fillId="0" borderId="37" xfId="0" applyNumberFormat="1" applyFont="1" applyFill="1" applyBorder="1" applyAlignment="1">
      <alignment horizontal="left" vertical="center" wrapText="1"/>
    </xf>
    <xf numFmtId="2" fontId="22" fillId="0" borderId="37" xfId="0" applyNumberFormat="1" applyFont="1" applyFill="1" applyBorder="1" applyAlignment="1">
      <alignment wrapText="1"/>
    </xf>
    <xf numFmtId="0" fontId="73" fillId="0" borderId="37" xfId="0" applyFont="1" applyFill="1" applyBorder="1" applyAlignment="1">
      <alignment horizontal="center" vertical="center" wrapText="1"/>
    </xf>
    <xf numFmtId="0" fontId="73" fillId="0" borderId="37" xfId="0" applyFont="1" applyFill="1" applyBorder="1" applyAlignment="1">
      <alignment vertical="center" wrapText="1"/>
    </xf>
    <xf numFmtId="49" fontId="24" fillId="0" borderId="37" xfId="0" applyNumberFormat="1" applyFont="1" applyFill="1" applyBorder="1" applyAlignment="1">
      <alignment horizontal="center" vertical="center"/>
    </xf>
    <xf numFmtId="0" fontId="24" fillId="0" borderId="37" xfId="0" applyFont="1" applyFill="1" applyBorder="1" applyAlignment="1">
      <alignment vertical="center" wrapText="1"/>
    </xf>
    <xf numFmtId="0" fontId="20" fillId="0" borderId="37" xfId="54" applyFont="1" applyFill="1" applyBorder="1" applyAlignment="1">
      <alignment wrapText="1"/>
      <protection/>
    </xf>
    <xf numFmtId="0" fontId="20" fillId="0" borderId="37" xfId="54" applyFont="1" applyFill="1" applyBorder="1" applyAlignment="1">
      <alignment horizontal="center"/>
      <protection/>
    </xf>
    <xf numFmtId="49" fontId="22" fillId="0" borderId="37" xfId="61" applyNumberFormat="1" applyFont="1" applyFill="1" applyBorder="1" applyAlignment="1">
      <alignment horizontal="center"/>
      <protection/>
    </xf>
    <xf numFmtId="0" fontId="21" fillId="0" borderId="37" xfId="0" applyFont="1" applyBorder="1" applyAlignment="1">
      <alignment/>
    </xf>
    <xf numFmtId="0" fontId="20" fillId="0" borderId="37" xfId="0" applyFont="1" applyBorder="1" applyAlignment="1">
      <alignment/>
    </xf>
    <xf numFmtId="0" fontId="20" fillId="0" borderId="37" xfId="0" applyFont="1" applyBorder="1" applyAlignment="1">
      <alignment wrapText="1"/>
    </xf>
    <xf numFmtId="0" fontId="24" fillId="0" borderId="37" xfId="0" applyFont="1" applyFill="1" applyBorder="1" applyAlignment="1">
      <alignment horizontal="left" vertical="center"/>
    </xf>
    <xf numFmtId="4" fontId="24" fillId="0" borderId="37" xfId="0" applyNumberFormat="1" applyFont="1" applyFill="1" applyBorder="1" applyAlignment="1">
      <alignment horizontal="center" vertical="center"/>
    </xf>
    <xf numFmtId="4" fontId="22" fillId="0" borderId="37" xfId="0" applyNumberFormat="1" applyFont="1" applyFill="1" applyBorder="1" applyAlignment="1">
      <alignment horizontal="center" vertical="center"/>
    </xf>
    <xf numFmtId="0" fontId="24" fillId="0" borderId="37"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7" xfId="0" applyFont="1" applyFill="1" applyBorder="1" applyAlignment="1">
      <alignment horizontal="left" vertical="top" wrapText="1"/>
    </xf>
    <xf numFmtId="172" fontId="51" fillId="0" borderId="0" xfId="0" applyNumberFormat="1" applyFont="1" applyFill="1" applyBorder="1" applyAlignment="1">
      <alignment vertical="center"/>
    </xf>
    <xf numFmtId="4" fontId="51" fillId="0" borderId="0" xfId="0" applyNumberFormat="1" applyFont="1" applyFill="1" applyBorder="1" applyAlignment="1">
      <alignment horizontal="right" vertical="center"/>
    </xf>
    <xf numFmtId="0" fontId="55" fillId="0" borderId="35" xfId="0" applyFont="1" applyFill="1" applyBorder="1" applyAlignment="1">
      <alignment horizontal="center" vertical="center" wrapText="1"/>
    </xf>
    <xf numFmtId="0" fontId="55" fillId="0" borderId="33"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37" xfId="0" applyFont="1" applyFill="1" applyBorder="1" applyAlignment="1">
      <alignment horizontal="center" vertical="center" wrapText="1"/>
    </xf>
    <xf numFmtId="0" fontId="50" fillId="0" borderId="37" xfId="0" applyFont="1" applyFill="1" applyBorder="1" applyAlignment="1">
      <alignment vertical="center" wrapText="1"/>
    </xf>
    <xf numFmtId="0" fontId="50" fillId="0" borderId="37" xfId="0" applyFont="1" applyFill="1" applyBorder="1" applyAlignment="1">
      <alignment horizontal="left" vertical="center" wrapText="1"/>
    </xf>
    <xf numFmtId="0" fontId="55" fillId="0" borderId="37" xfId="0" applyFont="1" applyFill="1" applyBorder="1" applyAlignment="1">
      <alignment vertical="center" wrapText="1"/>
    </xf>
    <xf numFmtId="0" fontId="55" fillId="0" borderId="37" xfId="0" applyFont="1" applyFill="1" applyBorder="1" applyAlignment="1">
      <alignment horizontal="left" vertical="center" wrapText="1"/>
    </xf>
    <xf numFmtId="0" fontId="49" fillId="0" borderId="37" xfId="72" applyFont="1" applyFill="1" applyBorder="1" applyAlignment="1">
      <alignment horizontal="left" vertical="center" wrapText="1"/>
    </xf>
    <xf numFmtId="2" fontId="55" fillId="0" borderId="37" xfId="68" applyNumberFormat="1" applyFont="1" applyFill="1" applyBorder="1" applyAlignment="1">
      <alignment horizontal="left" vertical="center" wrapText="1"/>
      <protection/>
    </xf>
    <xf numFmtId="2" fontId="49" fillId="0" borderId="37" xfId="68" applyNumberFormat="1" applyFont="1" applyFill="1" applyBorder="1" applyAlignment="1">
      <alignment horizontal="left" vertical="center" wrapText="1"/>
      <protection/>
    </xf>
    <xf numFmtId="0" fontId="49" fillId="0" borderId="37" xfId="0" applyFont="1" applyFill="1" applyBorder="1" applyAlignment="1">
      <alignment vertical="center" wrapText="1"/>
    </xf>
    <xf numFmtId="0" fontId="54" fillId="0" borderId="37" xfId="0" applyFont="1" applyFill="1" applyBorder="1" applyAlignment="1">
      <alignment vertical="center" wrapText="1"/>
    </xf>
    <xf numFmtId="0" fontId="49" fillId="0" borderId="37" xfId="0" applyFont="1" applyFill="1" applyBorder="1" applyAlignment="1">
      <alignment horizontal="left" vertical="center" wrapText="1"/>
    </xf>
    <xf numFmtId="0" fontId="54" fillId="0" borderId="37" xfId="0" applyFont="1" applyFill="1" applyBorder="1" applyAlignment="1">
      <alignment horizontal="left" vertical="center" wrapText="1"/>
    </xf>
    <xf numFmtId="4" fontId="49" fillId="0" borderId="37" xfId="0" applyNumberFormat="1" applyFont="1" applyFill="1" applyBorder="1" applyAlignment="1">
      <alignment horizontal="left" vertical="center" wrapText="1"/>
    </xf>
    <xf numFmtId="0" fontId="49" fillId="0" borderId="37" xfId="0" applyFont="1" applyFill="1" applyBorder="1" applyAlignment="1">
      <alignment horizontal="justify" vertical="center" wrapText="1"/>
    </xf>
    <xf numFmtId="2" fontId="50" fillId="0" borderId="37" xfId="68" applyNumberFormat="1" applyFont="1" applyFill="1" applyBorder="1" applyAlignment="1">
      <alignment horizontal="left" vertical="center" wrapText="1"/>
      <protection/>
    </xf>
    <xf numFmtId="2" fontId="55" fillId="0" borderId="37" xfId="68" applyNumberFormat="1" applyFont="1" applyFill="1" applyBorder="1" applyAlignment="1">
      <alignment horizontal="left" vertical="top" wrapText="1"/>
      <protection/>
    </xf>
    <xf numFmtId="2" fontId="49" fillId="0" borderId="37" xfId="68" applyNumberFormat="1" applyFont="1" applyFill="1" applyBorder="1" applyAlignment="1">
      <alignment horizontal="left" vertical="top" wrapText="1"/>
      <protection/>
    </xf>
    <xf numFmtId="0" fontId="55" fillId="0" borderId="37" xfId="0" applyFont="1" applyFill="1" applyBorder="1" applyAlignment="1">
      <alignment vertical="top" wrapText="1"/>
    </xf>
    <xf numFmtId="49" fontId="50" fillId="0" borderId="33" xfId="0" applyNumberFormat="1" applyFont="1" applyFill="1" applyBorder="1" applyAlignment="1">
      <alignment horizontal="left" vertical="center" wrapText="1"/>
    </xf>
    <xf numFmtId="49" fontId="55" fillId="0" borderId="35" xfId="0" applyNumberFormat="1" applyFont="1" applyFill="1" applyBorder="1" applyAlignment="1">
      <alignment horizontal="left" vertical="center" wrapText="1"/>
    </xf>
    <xf numFmtId="49" fontId="55" fillId="0" borderId="33" xfId="0" applyNumberFormat="1" applyFont="1" applyFill="1" applyBorder="1" applyAlignment="1">
      <alignment horizontal="left" vertical="center" wrapText="1"/>
    </xf>
    <xf numFmtId="49" fontId="55" fillId="0" borderId="34" xfId="0" applyNumberFormat="1" applyFont="1" applyFill="1" applyBorder="1" applyAlignment="1">
      <alignment vertical="center" wrapText="1"/>
    </xf>
    <xf numFmtId="49" fontId="49" fillId="0" borderId="34" xfId="0" applyNumberFormat="1" applyFont="1" applyFill="1" applyBorder="1" applyAlignment="1">
      <alignment vertical="center" wrapText="1"/>
    </xf>
    <xf numFmtId="0" fontId="55" fillId="0" borderId="33" xfId="0" applyFont="1" applyFill="1" applyBorder="1" applyAlignment="1">
      <alignment horizontal="left" vertical="center" wrapText="1"/>
    </xf>
    <xf numFmtId="0" fontId="55" fillId="0" borderId="35" xfId="0" applyFont="1" applyFill="1" applyBorder="1" applyAlignment="1">
      <alignment horizontal="left" vertical="center" wrapText="1"/>
    </xf>
    <xf numFmtId="49" fontId="55" fillId="0" borderId="35" xfId="0" applyNumberFormat="1" applyFont="1" applyFill="1" applyBorder="1" applyAlignment="1">
      <alignment vertical="center" wrapText="1"/>
    </xf>
    <xf numFmtId="49" fontId="55" fillId="0" borderId="33" xfId="0" applyNumberFormat="1" applyFont="1" applyFill="1" applyBorder="1" applyAlignment="1">
      <alignment vertical="center" wrapText="1"/>
    </xf>
    <xf numFmtId="49" fontId="55" fillId="0" borderId="34" xfId="0" applyNumberFormat="1" applyFont="1" applyFill="1" applyBorder="1" applyAlignment="1">
      <alignment horizontal="left" vertical="center" wrapText="1"/>
    </xf>
    <xf numFmtId="49" fontId="55" fillId="0" borderId="0" xfId="0" applyNumberFormat="1" applyFont="1" applyFill="1" applyBorder="1" applyAlignment="1">
      <alignment vertical="center" wrapText="1"/>
    </xf>
    <xf numFmtId="49" fontId="55" fillId="0" borderId="0" xfId="0" applyNumberFormat="1" applyFont="1" applyFill="1" applyBorder="1" applyAlignment="1">
      <alignment horizontal="left" vertical="center" wrapText="1"/>
    </xf>
    <xf numFmtId="49" fontId="50" fillId="0" borderId="34" xfId="0" applyNumberFormat="1" applyFont="1" applyFill="1" applyBorder="1" applyAlignment="1">
      <alignment horizontal="left" vertical="center" wrapText="1"/>
    </xf>
    <xf numFmtId="49" fontId="50" fillId="0" borderId="37" xfId="0" applyNumberFormat="1" applyFont="1" applyFill="1" applyBorder="1" applyAlignment="1">
      <alignment horizontal="center" vertical="center" wrapText="1"/>
    </xf>
    <xf numFmtId="4" fontId="50" fillId="0" borderId="37" xfId="0" applyNumberFormat="1" applyFont="1" applyFill="1" applyBorder="1" applyAlignment="1">
      <alignment horizontal="center" vertical="center" wrapText="1"/>
    </xf>
    <xf numFmtId="4" fontId="50" fillId="0" borderId="37" xfId="0" applyNumberFormat="1" applyFont="1" applyFill="1" applyBorder="1" applyAlignment="1">
      <alignment horizontal="right" vertical="center" wrapText="1"/>
    </xf>
    <xf numFmtId="49" fontId="55" fillId="0" borderId="37" xfId="0" applyNumberFormat="1" applyFont="1" applyFill="1" applyBorder="1" applyAlignment="1">
      <alignment horizontal="center" vertical="center" wrapText="1"/>
    </xf>
    <xf numFmtId="4" fontId="55" fillId="0" borderId="37" xfId="0" applyNumberFormat="1" applyFont="1" applyFill="1" applyBorder="1" applyAlignment="1">
      <alignment horizontal="right" vertical="center" wrapText="1"/>
    </xf>
    <xf numFmtId="49" fontId="49" fillId="0" borderId="37" xfId="72" applyNumberFormat="1" applyFont="1" applyFill="1" applyBorder="1" applyAlignment="1">
      <alignment horizontal="center" vertical="center" wrapText="1"/>
    </xf>
    <xf numFmtId="4" fontId="49" fillId="0" borderId="37" xfId="72" applyNumberFormat="1" applyFont="1" applyFill="1" applyBorder="1" applyAlignment="1">
      <alignment horizontal="right" vertical="center" wrapText="1"/>
    </xf>
    <xf numFmtId="49" fontId="49" fillId="0" borderId="37" xfId="68" applyNumberFormat="1" applyFont="1" applyFill="1" applyBorder="1" applyAlignment="1">
      <alignment horizontal="center" vertical="center" wrapText="1"/>
      <protection/>
    </xf>
    <xf numFmtId="4" fontId="49" fillId="0" borderId="37" xfId="68" applyNumberFormat="1" applyFont="1" applyFill="1" applyBorder="1" applyAlignment="1">
      <alignment vertical="center" wrapText="1"/>
      <protection/>
    </xf>
    <xf numFmtId="49" fontId="54" fillId="0" borderId="37" xfId="60" applyNumberFormat="1" applyFont="1" applyFill="1" applyBorder="1" applyAlignment="1">
      <alignment horizontal="center" vertical="center" wrapText="1"/>
      <protection/>
    </xf>
    <xf numFmtId="4" fontId="49" fillId="0" borderId="37" xfId="60" applyNumberFormat="1" applyFont="1" applyFill="1" applyBorder="1" applyAlignment="1">
      <alignment vertical="center" wrapText="1"/>
      <protection/>
    </xf>
    <xf numFmtId="49" fontId="49" fillId="0" borderId="37" xfId="60" applyNumberFormat="1" applyFont="1" applyFill="1" applyBorder="1" applyAlignment="1">
      <alignment horizontal="center" vertical="center" wrapText="1"/>
      <protection/>
    </xf>
    <xf numFmtId="49" fontId="54" fillId="0" borderId="37" xfId="0" applyNumberFormat="1" applyFont="1" applyFill="1" applyBorder="1" applyAlignment="1">
      <alignment horizontal="center" vertical="center" wrapText="1"/>
    </xf>
    <xf numFmtId="4" fontId="54" fillId="0" borderId="37" xfId="0" applyNumberFormat="1" applyFont="1" applyFill="1" applyBorder="1" applyAlignment="1">
      <alignment horizontal="right" vertical="center" wrapText="1"/>
    </xf>
    <xf numFmtId="49" fontId="49" fillId="0" borderId="37" xfId="0" applyNumberFormat="1" applyFont="1" applyFill="1" applyBorder="1" applyAlignment="1">
      <alignment horizontal="center" vertical="center" wrapText="1"/>
    </xf>
    <xf numFmtId="4" fontId="49" fillId="0" borderId="37" xfId="0" applyNumberFormat="1" applyFont="1" applyFill="1" applyBorder="1" applyAlignment="1">
      <alignment horizontal="right" vertical="center" wrapText="1"/>
    </xf>
    <xf numFmtId="49" fontId="55" fillId="0" borderId="37" xfId="58" applyNumberFormat="1" applyFont="1" applyFill="1" applyBorder="1" applyAlignment="1">
      <alignment horizontal="center" vertical="center" wrapText="1"/>
      <protection/>
    </xf>
    <xf numFmtId="4" fontId="49" fillId="0" borderId="37" xfId="58" applyNumberFormat="1" applyFont="1" applyFill="1" applyBorder="1" applyAlignment="1">
      <alignment vertical="center" wrapText="1"/>
      <protection/>
    </xf>
    <xf numFmtId="49" fontId="54" fillId="0" borderId="37" xfId="68" applyNumberFormat="1" applyFont="1" applyFill="1" applyBorder="1" applyAlignment="1">
      <alignment horizontal="center" vertical="center" wrapText="1"/>
      <protection/>
    </xf>
    <xf numFmtId="4" fontId="54" fillId="0" borderId="37" xfId="68" applyNumberFormat="1" applyFont="1" applyFill="1" applyBorder="1" applyAlignment="1">
      <alignment vertical="center" wrapText="1"/>
      <protection/>
    </xf>
    <xf numFmtId="4" fontId="55" fillId="0" borderId="37" xfId="0" applyNumberFormat="1" applyFont="1" applyFill="1" applyBorder="1" applyAlignment="1">
      <alignment vertical="center" wrapText="1"/>
    </xf>
    <xf numFmtId="0" fontId="50" fillId="0" borderId="38" xfId="0" applyFont="1" applyFill="1" applyBorder="1" applyAlignment="1">
      <alignment horizontal="center" vertical="center" wrapText="1"/>
    </xf>
    <xf numFmtId="49" fontId="50" fillId="0" borderId="39" xfId="0" applyNumberFormat="1" applyFont="1" applyFill="1" applyBorder="1" applyAlignment="1">
      <alignment horizontal="center" vertical="center" wrapText="1"/>
    </xf>
    <xf numFmtId="0" fontId="50" fillId="0" borderId="38" xfId="0" applyFont="1" applyFill="1" applyBorder="1" applyAlignment="1">
      <alignment horizontal="right" vertical="center" wrapText="1"/>
    </xf>
    <xf numFmtId="0" fontId="50" fillId="0" borderId="40" xfId="0" applyFont="1" applyFill="1" applyBorder="1" applyAlignment="1">
      <alignment horizontal="right" vertical="center" wrapText="1"/>
    </xf>
    <xf numFmtId="0" fontId="50" fillId="0" borderId="39" xfId="0" applyFont="1" applyFill="1" applyBorder="1" applyAlignment="1">
      <alignment horizontal="center" vertical="center" wrapText="1"/>
    </xf>
    <xf numFmtId="49" fontId="50" fillId="0" borderId="38" xfId="0" applyNumberFormat="1" applyFont="1" applyFill="1" applyBorder="1" applyAlignment="1">
      <alignment horizontal="center" vertical="center" wrapText="1"/>
    </xf>
    <xf numFmtId="49" fontId="50" fillId="0" borderId="40" xfId="0" applyNumberFormat="1" applyFont="1" applyFill="1" applyBorder="1" applyAlignment="1">
      <alignment horizontal="center" vertical="center" wrapText="1"/>
    </xf>
    <xf numFmtId="49" fontId="50" fillId="0" borderId="0" xfId="0" applyNumberFormat="1" applyFont="1" applyFill="1" applyBorder="1" applyAlignment="1">
      <alignment horizontal="left" vertical="center" wrapText="1"/>
    </xf>
    <xf numFmtId="49" fontId="55" fillId="0" borderId="38" xfId="0" applyNumberFormat="1" applyFont="1" applyFill="1" applyBorder="1" applyAlignment="1">
      <alignment horizontal="center" vertical="center" wrapText="1"/>
    </xf>
    <xf numFmtId="49" fontId="55" fillId="0" borderId="40" xfId="0" applyNumberFormat="1" applyFont="1" applyFill="1" applyBorder="1" applyAlignment="1">
      <alignment horizontal="center" vertical="center" wrapText="1"/>
    </xf>
    <xf numFmtId="49" fontId="55" fillId="0" borderId="39" xfId="0" applyNumberFormat="1" applyFont="1" applyFill="1" applyBorder="1" applyAlignment="1">
      <alignment horizontal="left" vertical="center" wrapText="1"/>
    </xf>
    <xf numFmtId="49" fontId="49" fillId="0" borderId="0" xfId="72" applyNumberFormat="1" applyFont="1" applyFill="1" applyBorder="1" applyAlignment="1">
      <alignment horizontal="left" vertical="center" wrapText="1"/>
    </xf>
    <xf numFmtId="0" fontId="55" fillId="0" borderId="38" xfId="0" applyFont="1" applyFill="1" applyBorder="1" applyAlignment="1">
      <alignment horizontal="center" vertical="center" wrapText="1"/>
    </xf>
    <xf numFmtId="49" fontId="55" fillId="0" borderId="39" xfId="0" applyNumberFormat="1" applyFont="1" applyFill="1" applyBorder="1" applyAlignment="1">
      <alignment vertical="center" wrapText="1"/>
    </xf>
    <xf numFmtId="49" fontId="50" fillId="0" borderId="39" xfId="0" applyNumberFormat="1" applyFont="1" applyFill="1" applyBorder="1" applyAlignment="1">
      <alignment horizontal="left" vertical="center" wrapText="1"/>
    </xf>
    <xf numFmtId="49" fontId="49" fillId="0" borderId="0" xfId="0" applyNumberFormat="1" applyFont="1" applyFill="1" applyBorder="1" applyAlignment="1">
      <alignment vertical="center" wrapText="1"/>
    </xf>
    <xf numFmtId="49" fontId="49" fillId="0" borderId="38" xfId="0" applyNumberFormat="1" applyFont="1" applyFill="1" applyBorder="1" applyAlignment="1">
      <alignment horizontal="center" vertical="center" wrapText="1"/>
    </xf>
    <xf numFmtId="49" fontId="49" fillId="0" borderId="40" xfId="0" applyNumberFormat="1" applyFont="1" applyFill="1" applyBorder="1" applyAlignment="1">
      <alignment horizontal="center" vertical="center" wrapText="1"/>
    </xf>
    <xf numFmtId="49" fontId="49" fillId="0" borderId="39" xfId="0" applyNumberFormat="1" applyFont="1" applyFill="1" applyBorder="1" applyAlignment="1">
      <alignment vertical="center" wrapText="1"/>
    </xf>
    <xf numFmtId="0" fontId="55" fillId="0" borderId="39" xfId="0" applyFont="1" applyFill="1" applyBorder="1" applyAlignment="1">
      <alignment horizontal="left" vertical="center" wrapText="1"/>
    </xf>
    <xf numFmtId="49" fontId="55" fillId="0" borderId="39" xfId="0" applyNumberFormat="1" applyFont="1" applyFill="1" applyBorder="1" applyAlignment="1">
      <alignment horizontal="center" vertical="center" wrapText="1"/>
    </xf>
    <xf numFmtId="49" fontId="50" fillId="0" borderId="0" xfId="0" applyNumberFormat="1" applyFont="1" applyFill="1" applyBorder="1" applyAlignment="1">
      <alignment vertical="center" wrapText="1"/>
    </xf>
    <xf numFmtId="49" fontId="55" fillId="0" borderId="41" xfId="0" applyNumberFormat="1" applyFont="1" applyFill="1" applyBorder="1" applyAlignment="1">
      <alignment horizontal="center" vertical="center" wrapText="1"/>
    </xf>
    <xf numFmtId="49" fontId="55" fillId="0" borderId="42" xfId="0" applyNumberFormat="1" applyFont="1" applyFill="1" applyBorder="1" applyAlignment="1">
      <alignment horizontal="center" vertical="center" wrapText="1"/>
    </xf>
    <xf numFmtId="49" fontId="55" fillId="0" borderId="43" xfId="0" applyNumberFormat="1" applyFont="1" applyFill="1" applyBorder="1" applyAlignment="1">
      <alignment horizontal="left" vertical="center" wrapText="1"/>
    </xf>
    <xf numFmtId="49" fontId="50" fillId="0" borderId="39" xfId="0" applyNumberFormat="1" applyFont="1" applyFill="1" applyBorder="1" applyAlignment="1">
      <alignment vertical="center" wrapText="1"/>
    </xf>
    <xf numFmtId="49" fontId="49" fillId="0" borderId="39" xfId="0" applyNumberFormat="1" applyFont="1" applyFill="1" applyBorder="1" applyAlignment="1">
      <alignment horizontal="center" vertical="center" wrapText="1"/>
    </xf>
    <xf numFmtId="0" fontId="49" fillId="0" borderId="38" xfId="0" applyFont="1" applyFill="1" applyBorder="1" applyAlignment="1">
      <alignment horizontal="center" vertical="center" wrapText="1"/>
    </xf>
    <xf numFmtId="0" fontId="49" fillId="0" borderId="39" xfId="0" applyFont="1" applyFill="1" applyBorder="1" applyAlignment="1">
      <alignment horizontal="center" vertical="center" wrapText="1"/>
    </xf>
    <xf numFmtId="4" fontId="54" fillId="0" borderId="37" xfId="60" applyNumberFormat="1" applyFont="1" applyFill="1" applyBorder="1" applyAlignment="1">
      <alignment vertical="center" wrapText="1"/>
      <protection/>
    </xf>
    <xf numFmtId="0" fontId="50" fillId="0" borderId="35" xfId="0" applyFont="1" applyFill="1" applyBorder="1" applyAlignment="1">
      <alignment horizontal="center" vertical="center" wrapText="1"/>
    </xf>
    <xf numFmtId="2" fontId="55" fillId="0" borderId="44" xfId="65" applyNumberFormat="1" applyFont="1" applyFill="1" applyBorder="1" applyAlignment="1">
      <alignment vertical="center" wrapText="1"/>
    </xf>
    <xf numFmtId="49" fontId="55" fillId="0" borderId="44" xfId="65" applyNumberFormat="1" applyFont="1" applyFill="1" applyBorder="1" applyAlignment="1">
      <alignment horizontal="center" vertical="center" wrapText="1"/>
    </xf>
    <xf numFmtId="49" fontId="57" fillId="0" borderId="44" xfId="65" applyNumberFormat="1" applyFont="1" applyFill="1" applyBorder="1" applyAlignment="1">
      <alignment horizontal="center" vertical="center" wrapText="1"/>
    </xf>
    <xf numFmtId="49" fontId="50" fillId="0" borderId="37" xfId="68" applyNumberFormat="1" applyFont="1" applyFill="1" applyBorder="1" applyAlignment="1">
      <alignment horizontal="center" vertical="center" wrapText="1"/>
      <protection/>
    </xf>
    <xf numFmtId="49" fontId="55" fillId="0" borderId="37" xfId="68" applyNumberFormat="1" applyFont="1" applyFill="1" applyBorder="1" applyAlignment="1">
      <alignment horizontal="center" vertical="center" wrapText="1"/>
      <protection/>
    </xf>
    <xf numFmtId="0" fontId="55" fillId="0" borderId="37" xfId="0" applyFont="1" applyFill="1" applyBorder="1" applyAlignment="1">
      <alignment horizontal="center" vertical="center" wrapText="1"/>
    </xf>
    <xf numFmtId="49" fontId="50" fillId="0" borderId="37" xfId="58" applyNumberFormat="1" applyFont="1" applyFill="1" applyBorder="1" applyAlignment="1">
      <alignment horizontal="center" vertical="center" wrapText="1"/>
      <protection/>
    </xf>
    <xf numFmtId="4" fontId="57" fillId="0" borderId="44" xfId="65" applyNumberFormat="1" applyFont="1" applyFill="1" applyBorder="1" applyAlignment="1">
      <alignment vertical="center" wrapText="1"/>
    </xf>
    <xf numFmtId="4" fontId="53" fillId="0" borderId="37" xfId="49" applyNumberFormat="1" applyFont="1" applyFill="1" applyBorder="1" applyAlignment="1">
      <alignment horizontal="right" vertical="center" wrapText="1"/>
    </xf>
    <xf numFmtId="4" fontId="54" fillId="0" borderId="37" xfId="58" applyNumberFormat="1" applyFont="1" applyFill="1" applyBorder="1" applyAlignment="1">
      <alignment vertical="center" wrapText="1"/>
      <protection/>
    </xf>
    <xf numFmtId="4" fontId="50" fillId="0" borderId="39" xfId="0" applyNumberFormat="1" applyFont="1" applyFill="1" applyBorder="1" applyAlignment="1">
      <alignment horizontal="center" vertical="center" wrapText="1"/>
    </xf>
    <xf numFmtId="4" fontId="53" fillId="0" borderId="39" xfId="49" applyNumberFormat="1" applyFont="1" applyFill="1" applyBorder="1" applyAlignment="1">
      <alignment horizontal="right" vertical="center" wrapText="1"/>
    </xf>
    <xf numFmtId="4" fontId="50" fillId="0" borderId="39" xfId="0" applyNumberFormat="1" applyFont="1" applyFill="1" applyBorder="1" applyAlignment="1">
      <alignment horizontal="right" vertical="center" wrapText="1"/>
    </xf>
    <xf numFmtId="4" fontId="54" fillId="0" borderId="39" xfId="68" applyNumberFormat="1" applyFont="1" applyFill="1" applyBorder="1" applyAlignment="1">
      <alignment vertical="center" wrapText="1"/>
      <protection/>
    </xf>
    <xf numFmtId="4" fontId="49" fillId="0" borderId="39" xfId="68" applyNumberFormat="1" applyFont="1" applyFill="1" applyBorder="1" applyAlignment="1">
      <alignment vertical="center" wrapText="1"/>
      <protection/>
    </xf>
    <xf numFmtId="4" fontId="55" fillId="0" borderId="39" xfId="0" applyNumberFormat="1" applyFont="1" applyFill="1" applyBorder="1" applyAlignment="1">
      <alignment vertical="center" wrapText="1"/>
    </xf>
    <xf numFmtId="4" fontId="55" fillId="0" borderId="39" xfId="0" applyNumberFormat="1" applyFont="1" applyFill="1" applyBorder="1" applyAlignment="1">
      <alignment horizontal="right" vertical="center" wrapText="1"/>
    </xf>
    <xf numFmtId="4" fontId="54" fillId="0" borderId="39" xfId="60" applyNumberFormat="1" applyFont="1" applyFill="1" applyBorder="1" applyAlignment="1">
      <alignment vertical="center" wrapText="1"/>
      <protection/>
    </xf>
    <xf numFmtId="4" fontId="54" fillId="0" borderId="39" xfId="58" applyNumberFormat="1" applyFont="1" applyFill="1" applyBorder="1" applyAlignment="1">
      <alignment vertical="center" wrapText="1"/>
      <protection/>
    </xf>
    <xf numFmtId="4" fontId="49" fillId="0" borderId="39" xfId="58" applyNumberFormat="1" applyFont="1" applyFill="1" applyBorder="1" applyAlignment="1">
      <alignment vertical="center" wrapText="1"/>
      <protection/>
    </xf>
    <xf numFmtId="4" fontId="49" fillId="0" borderId="39" xfId="60" applyNumberFormat="1" applyFont="1" applyFill="1" applyBorder="1" applyAlignment="1">
      <alignment vertical="center" wrapText="1"/>
      <protection/>
    </xf>
    <xf numFmtId="4" fontId="54" fillId="0" borderId="39" xfId="0" applyNumberFormat="1" applyFont="1" applyFill="1" applyBorder="1" applyAlignment="1">
      <alignment horizontal="right" vertical="center" wrapText="1"/>
    </xf>
    <xf numFmtId="4" fontId="49" fillId="0" borderId="39" xfId="0" applyNumberFormat="1" applyFont="1" applyFill="1" applyBorder="1" applyAlignment="1">
      <alignment horizontal="right" vertical="center" wrapText="1"/>
    </xf>
    <xf numFmtId="4" fontId="49" fillId="0" borderId="39" xfId="72" applyNumberFormat="1" applyFont="1" applyFill="1" applyBorder="1" applyAlignment="1">
      <alignment horizontal="right" vertical="center" wrapText="1"/>
    </xf>
    <xf numFmtId="49" fontId="57" fillId="0" borderId="45" xfId="65" applyNumberFormat="1" applyFont="1" applyFill="1" applyBorder="1" applyAlignment="1">
      <alignment horizontal="center" vertical="center" wrapText="1"/>
    </xf>
    <xf numFmtId="49" fontId="57" fillId="0" borderId="37" xfId="65" applyNumberFormat="1" applyFont="1" applyFill="1" applyBorder="1" applyAlignment="1">
      <alignment horizontal="center" vertical="center" wrapText="1"/>
    </xf>
    <xf numFmtId="49" fontId="60" fillId="0" borderId="0" xfId="0" applyNumberFormat="1" applyFont="1" applyFill="1" applyBorder="1" applyAlignment="1">
      <alignment horizontal="center" vertical="center" wrapText="1"/>
    </xf>
    <xf numFmtId="49" fontId="60" fillId="0" borderId="39" xfId="0" applyNumberFormat="1" applyFont="1" applyFill="1" applyBorder="1" applyAlignment="1">
      <alignment horizontal="center" vertical="center" wrapText="1"/>
    </xf>
    <xf numFmtId="49" fontId="50" fillId="0" borderId="46" xfId="0" applyNumberFormat="1" applyFont="1" applyFill="1" applyBorder="1" applyAlignment="1">
      <alignment horizontal="center" vertical="center" wrapText="1"/>
    </xf>
    <xf numFmtId="49" fontId="50" fillId="0" borderId="47" xfId="0" applyNumberFormat="1" applyFont="1" applyFill="1" applyBorder="1" applyAlignment="1">
      <alignment horizontal="center" vertical="center" wrapText="1"/>
    </xf>
    <xf numFmtId="49" fontId="50" fillId="0" borderId="48" xfId="0" applyNumberFormat="1" applyFont="1" applyFill="1" applyBorder="1" applyAlignment="1">
      <alignment horizontal="left" vertical="center" wrapText="1"/>
    </xf>
    <xf numFmtId="49" fontId="49" fillId="0" borderId="49" xfId="68" applyNumberFormat="1" applyFont="1" applyFill="1" applyBorder="1" applyAlignment="1">
      <alignment horizontal="center" vertical="center" wrapText="1"/>
      <protection/>
    </xf>
    <xf numFmtId="49" fontId="55" fillId="0" borderId="40" xfId="0" applyNumberFormat="1" applyFont="1" applyFill="1" applyBorder="1" applyAlignment="1">
      <alignment horizontal="left" vertical="center" wrapText="1"/>
    </xf>
    <xf numFmtId="0" fontId="54" fillId="0" borderId="38" xfId="0" applyFont="1" applyFill="1" applyBorder="1" applyAlignment="1">
      <alignment horizontal="center" vertical="center" wrapText="1"/>
    </xf>
    <xf numFmtId="49" fontId="54" fillId="0" borderId="40" xfId="0" applyNumberFormat="1"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49" fontId="49" fillId="0" borderId="39" xfId="72" applyNumberFormat="1" applyFont="1" applyFill="1" applyBorder="1" applyAlignment="1">
      <alignment horizontal="left" vertical="center" wrapText="1"/>
    </xf>
    <xf numFmtId="49" fontId="57" fillId="0" borderId="44" xfId="65" applyNumberFormat="1" applyFont="1" applyFill="1" applyBorder="1" applyAlignment="1">
      <alignment vertical="center" wrapText="1"/>
    </xf>
    <xf numFmtId="49" fontId="57" fillId="0" borderId="50" xfId="65" applyNumberFormat="1" applyFont="1" applyFill="1" applyBorder="1" applyAlignment="1">
      <alignment vertical="center" wrapText="1"/>
    </xf>
    <xf numFmtId="49" fontId="49" fillId="0" borderId="51" xfId="68" applyNumberFormat="1" applyFont="1" applyFill="1" applyBorder="1" applyAlignment="1">
      <alignment horizontal="center" vertical="center" wrapText="1"/>
      <protection/>
    </xf>
    <xf numFmtId="49" fontId="50" fillId="0" borderId="49" xfId="0" applyNumberFormat="1" applyFont="1" applyFill="1" applyBorder="1" applyAlignment="1">
      <alignment horizontal="center" vertical="center" wrapText="1"/>
    </xf>
    <xf numFmtId="49" fontId="55" fillId="0" borderId="40" xfId="0" applyNumberFormat="1" applyFont="1" applyFill="1" applyBorder="1" applyAlignment="1">
      <alignment vertical="center" wrapText="1"/>
    </xf>
    <xf numFmtId="49" fontId="55" fillId="0" borderId="37" xfId="0" applyNumberFormat="1" applyFont="1" applyFill="1" applyBorder="1" applyAlignment="1">
      <alignment horizontal="left" vertical="center" wrapText="1"/>
    </xf>
    <xf numFmtId="49" fontId="55" fillId="0" borderId="37" xfId="0" applyNumberFormat="1" applyFont="1" applyFill="1" applyBorder="1" applyAlignment="1">
      <alignment vertical="center" wrapText="1"/>
    </xf>
    <xf numFmtId="49" fontId="55" fillId="0" borderId="51" xfId="0" applyNumberFormat="1" applyFont="1" applyFill="1" applyBorder="1" applyAlignment="1">
      <alignment horizontal="center" vertical="center" wrapText="1"/>
    </xf>
    <xf numFmtId="49" fontId="55" fillId="0" borderId="49" xfId="0" applyNumberFormat="1" applyFont="1" applyFill="1" applyBorder="1" applyAlignment="1">
      <alignment horizontal="center" vertical="center" wrapText="1"/>
    </xf>
    <xf numFmtId="0" fontId="49" fillId="0" borderId="40" xfId="0" applyFont="1" applyFill="1" applyBorder="1" applyAlignment="1">
      <alignment horizontal="center" vertical="center" wrapText="1"/>
    </xf>
    <xf numFmtId="4" fontId="49" fillId="0" borderId="37" xfId="68" applyNumberFormat="1" applyFont="1" applyFill="1" applyBorder="1" applyAlignment="1">
      <alignment horizontal="center" vertical="center" wrapText="1"/>
      <protection/>
    </xf>
    <xf numFmtId="49" fontId="50" fillId="0" borderId="41" xfId="0" applyNumberFormat="1" applyFont="1" applyFill="1" applyBorder="1" applyAlignment="1">
      <alignment horizontal="center" vertical="center" wrapText="1"/>
    </xf>
    <xf numFmtId="49" fontId="50" fillId="0" borderId="42" xfId="0" applyNumberFormat="1" applyFont="1" applyFill="1" applyBorder="1" applyAlignment="1">
      <alignment horizontal="center" vertical="center" wrapText="1"/>
    </xf>
    <xf numFmtId="49" fontId="50" fillId="0" borderId="43" xfId="0" applyNumberFormat="1" applyFont="1" applyFill="1" applyBorder="1" applyAlignment="1">
      <alignment horizontal="center" vertical="center" wrapText="1"/>
    </xf>
    <xf numFmtId="4" fontId="22" fillId="0" borderId="0" xfId="60" applyNumberFormat="1" applyFont="1" applyFill="1" applyAlignment="1">
      <alignment vertical="center" wrapText="1"/>
      <protection/>
    </xf>
    <xf numFmtId="4" fontId="52" fillId="0" borderId="0" xfId="0" applyNumberFormat="1" applyFont="1" applyFill="1" applyAlignment="1">
      <alignment vertical="center" wrapText="1"/>
    </xf>
    <xf numFmtId="49" fontId="55" fillId="0" borderId="48" xfId="0" applyNumberFormat="1" applyFont="1" applyFill="1" applyBorder="1" applyAlignment="1">
      <alignment vertical="center" wrapText="1"/>
    </xf>
    <xf numFmtId="0" fontId="62" fillId="0" borderId="0" xfId="68" applyFont="1" applyFill="1" applyAlignment="1">
      <alignment vertical="center"/>
      <protection/>
    </xf>
    <xf numFmtId="0" fontId="62" fillId="0" borderId="0" xfId="68" applyFont="1" applyFill="1" applyAlignment="1">
      <alignment vertical="center" wrapText="1"/>
      <protection/>
    </xf>
    <xf numFmtId="4" fontId="28" fillId="0" borderId="0" xfId="0" applyNumberFormat="1" applyFont="1" applyFill="1" applyAlignment="1">
      <alignment vertical="center" wrapText="1"/>
    </xf>
    <xf numFmtId="0" fontId="21" fillId="0" borderId="37" xfId="0" applyFont="1" applyBorder="1" applyAlignment="1">
      <alignment wrapText="1"/>
    </xf>
    <xf numFmtId="0" fontId="21" fillId="0" borderId="37" xfId="0" applyFont="1" applyFill="1" applyBorder="1" applyAlignment="1">
      <alignment horizontal="center" vertical="center" wrapText="1"/>
    </xf>
    <xf numFmtId="0" fontId="21" fillId="0" borderId="37" xfId="0" applyFont="1" applyFill="1" applyBorder="1" applyAlignment="1">
      <alignment horizontal="justify" vertical="center" wrapText="1"/>
    </xf>
    <xf numFmtId="0" fontId="22" fillId="0" borderId="37" xfId="0" applyFont="1" applyFill="1" applyBorder="1" applyAlignment="1">
      <alignment horizontal="justify" vertical="center" wrapText="1"/>
    </xf>
    <xf numFmtId="49" fontId="50" fillId="0" borderId="37" xfId="0" applyNumberFormat="1" applyFont="1" applyFill="1" applyBorder="1" applyAlignment="1">
      <alignment horizontal="left" vertical="center" wrapText="1"/>
    </xf>
    <xf numFmtId="49" fontId="55" fillId="0" borderId="51" xfId="0" applyNumberFormat="1" applyFont="1" applyFill="1" applyBorder="1" applyAlignment="1">
      <alignment vertical="center" wrapText="1"/>
    </xf>
    <xf numFmtId="49" fontId="49" fillId="0" borderId="41" xfId="0" applyNumberFormat="1" applyFont="1" applyFill="1" applyBorder="1" applyAlignment="1">
      <alignment horizontal="center" vertical="center" wrapText="1"/>
    </xf>
    <xf numFmtId="49" fontId="49" fillId="0" borderId="42" xfId="0" applyNumberFormat="1" applyFont="1" applyFill="1" applyBorder="1" applyAlignment="1">
      <alignment horizontal="center" vertical="center" wrapText="1"/>
    </xf>
    <xf numFmtId="49" fontId="49" fillId="0" borderId="43" xfId="0" applyNumberFormat="1" applyFont="1" applyFill="1" applyBorder="1" applyAlignment="1">
      <alignment vertical="center" wrapText="1"/>
    </xf>
    <xf numFmtId="4" fontId="0" fillId="0" borderId="0" xfId="54" applyNumberFormat="1" applyFill="1">
      <alignment/>
      <protection/>
    </xf>
    <xf numFmtId="0" fontId="50" fillId="0" borderId="41" xfId="0" applyFont="1" applyFill="1" applyBorder="1" applyAlignment="1">
      <alignment horizontal="center" vertical="center" wrapText="1"/>
    </xf>
    <xf numFmtId="49" fontId="50" fillId="0" borderId="43" xfId="0" applyNumberFormat="1" applyFont="1" applyFill="1" applyBorder="1" applyAlignment="1">
      <alignment vertical="center" wrapText="1"/>
    </xf>
    <xf numFmtId="49" fontId="55" fillId="0" borderId="43" xfId="0" applyNumberFormat="1" applyFont="1" applyFill="1" applyBorder="1" applyAlignment="1">
      <alignment vertical="center" wrapText="1"/>
    </xf>
    <xf numFmtId="0" fontId="49" fillId="0" borderId="52" xfId="42" applyFont="1" applyBorder="1" applyAlignment="1" applyProtection="1">
      <alignment vertical="center" wrapText="1"/>
      <protection/>
    </xf>
    <xf numFmtId="0" fontId="74" fillId="0" borderId="53" xfId="0" applyFont="1" applyBorder="1" applyAlignment="1">
      <alignment vertical="center" wrapText="1"/>
    </xf>
    <xf numFmtId="4" fontId="51" fillId="0" borderId="42" xfId="0" applyNumberFormat="1" applyFont="1" applyFill="1" applyBorder="1" applyAlignment="1">
      <alignment horizontal="right" vertical="center"/>
    </xf>
    <xf numFmtId="49" fontId="55" fillId="0" borderId="54" xfId="0" applyNumberFormat="1" applyFont="1" applyFill="1" applyBorder="1" applyAlignment="1">
      <alignment horizontal="center" vertical="center" wrapText="1"/>
    </xf>
    <xf numFmtId="49" fontId="55" fillId="0" borderId="55" xfId="0" applyNumberFormat="1" applyFont="1" applyFill="1" applyBorder="1" applyAlignment="1">
      <alignment vertical="center" wrapText="1"/>
    </xf>
    <xf numFmtId="4" fontId="49" fillId="0" borderId="38" xfId="68" applyNumberFormat="1" applyFont="1" applyFill="1" applyBorder="1" applyAlignment="1">
      <alignment horizontal="center" vertical="center" wrapText="1"/>
      <protection/>
    </xf>
    <xf numFmtId="49" fontId="49" fillId="0" borderId="38" xfId="68" applyNumberFormat="1" applyFont="1" applyFill="1" applyBorder="1" applyAlignment="1">
      <alignment horizontal="center" vertical="center" wrapText="1"/>
      <protection/>
    </xf>
    <xf numFmtId="4" fontId="49" fillId="0" borderId="0" xfId="68" applyNumberFormat="1" applyFont="1" applyFill="1" applyBorder="1" applyAlignment="1">
      <alignment vertical="center" wrapText="1"/>
      <protection/>
    </xf>
    <xf numFmtId="49" fontId="49" fillId="0" borderId="0" xfId="68" applyNumberFormat="1" applyFont="1" applyFill="1" applyBorder="1" applyAlignment="1">
      <alignment horizontal="center" vertical="center" wrapText="1"/>
      <protection/>
    </xf>
    <xf numFmtId="49" fontId="49" fillId="0" borderId="37" xfId="68" applyNumberFormat="1" applyFont="1" applyFill="1" applyBorder="1" applyAlignment="1">
      <alignment vertical="center" wrapText="1"/>
      <protection/>
    </xf>
    <xf numFmtId="174" fontId="27" fillId="0" borderId="0" xfId="0" applyNumberFormat="1" applyFont="1" applyFill="1" applyAlignment="1">
      <alignment vertical="center" wrapText="1"/>
    </xf>
    <xf numFmtId="0" fontId="24" fillId="0" borderId="0" xfId="68" applyFont="1" applyFill="1" applyAlignment="1">
      <alignment vertical="center" wrapText="1"/>
      <protection/>
    </xf>
    <xf numFmtId="49" fontId="54" fillId="0" borderId="38" xfId="0" applyNumberFormat="1" applyFont="1" applyFill="1" applyBorder="1" applyAlignment="1">
      <alignment horizontal="center" vertical="center" wrapText="1"/>
    </xf>
    <xf numFmtId="49" fontId="54" fillId="0" borderId="39" xfId="0" applyNumberFormat="1" applyFont="1" applyFill="1" applyBorder="1" applyAlignment="1">
      <alignment vertical="center" wrapText="1"/>
    </xf>
    <xf numFmtId="49" fontId="22" fillId="0" borderId="37" xfId="56" applyNumberFormat="1" applyFont="1" applyFill="1" applyBorder="1" applyAlignment="1">
      <alignment horizontal="center" vertical="center"/>
      <protection/>
    </xf>
    <xf numFmtId="0" fontId="22" fillId="0" borderId="37" xfId="56" applyFont="1" applyFill="1" applyBorder="1" applyAlignment="1">
      <alignment vertical="center" wrapText="1"/>
      <protection/>
    </xf>
    <xf numFmtId="4" fontId="22" fillId="0" borderId="37" xfId="56" applyNumberFormat="1" applyFont="1" applyFill="1" applyBorder="1" applyAlignment="1">
      <alignment vertical="center" wrapText="1"/>
      <protection/>
    </xf>
    <xf numFmtId="0" fontId="35" fillId="0" borderId="0" xfId="0" applyFont="1" applyAlignment="1">
      <alignment wrapText="1"/>
    </xf>
    <xf numFmtId="0" fontId="35" fillId="0" borderId="0" xfId="0" applyFont="1" applyAlignment="1">
      <alignment/>
    </xf>
    <xf numFmtId="49" fontId="35" fillId="0" borderId="0" xfId="0" applyNumberFormat="1" applyFont="1" applyAlignment="1">
      <alignment/>
    </xf>
    <xf numFmtId="49" fontId="75" fillId="0" borderId="37" xfId="0" applyNumberFormat="1" applyFont="1" applyBorder="1" applyAlignment="1">
      <alignment horizontal="center" wrapText="1"/>
    </xf>
    <xf numFmtId="0" fontId="75" fillId="0" borderId="37" xfId="0" applyFont="1" applyBorder="1" applyAlignment="1">
      <alignment horizontal="center" wrapText="1"/>
    </xf>
    <xf numFmtId="49" fontId="76" fillId="40" borderId="37" xfId="0" applyNumberFormat="1" applyFont="1" applyFill="1" applyBorder="1" applyAlignment="1">
      <alignment horizontal="center" wrapText="1"/>
    </xf>
    <xf numFmtId="49" fontId="75" fillId="0" borderId="37" xfId="0" applyNumberFormat="1" applyFont="1" applyBorder="1" applyAlignment="1">
      <alignment horizontal="center"/>
    </xf>
    <xf numFmtId="0" fontId="75" fillId="0" borderId="37" xfId="0" applyFont="1" applyBorder="1" applyAlignment="1">
      <alignment vertical="top" wrapText="1"/>
    </xf>
    <xf numFmtId="0" fontId="75" fillId="0" borderId="37" xfId="0" applyFont="1" applyBorder="1" applyAlignment="1">
      <alignment horizontal="justify" vertical="top" wrapText="1"/>
    </xf>
    <xf numFmtId="49" fontId="35" fillId="0" borderId="37" xfId="0" applyNumberFormat="1" applyFont="1" applyBorder="1" applyAlignment="1">
      <alignment horizontal="center" wrapText="1"/>
    </xf>
    <xf numFmtId="0" fontId="35" fillId="0" borderId="37" xfId="0" applyFont="1" applyBorder="1" applyAlignment="1">
      <alignment vertical="top" wrapText="1"/>
    </xf>
    <xf numFmtId="0" fontId="75" fillId="0" borderId="37" xfId="0" applyFont="1" applyBorder="1" applyAlignment="1">
      <alignment wrapText="1"/>
    </xf>
    <xf numFmtId="0" fontId="75" fillId="0" borderId="51" xfId="0" applyFont="1" applyBorder="1" applyAlignment="1">
      <alignment vertical="top" wrapText="1"/>
    </xf>
    <xf numFmtId="49" fontId="75" fillId="0" borderId="38" xfId="0" applyNumberFormat="1" applyFont="1" applyBorder="1" applyAlignment="1">
      <alignment horizontal="center"/>
    </xf>
    <xf numFmtId="0" fontId="35" fillId="0" borderId="37" xfId="0" applyFont="1" applyBorder="1" applyAlignment="1">
      <alignment wrapText="1"/>
    </xf>
    <xf numFmtId="0" fontId="35" fillId="0" borderId="39" xfId="0" applyFont="1" applyBorder="1" applyAlignment="1">
      <alignment horizontal="justify" vertical="top" wrapText="1"/>
    </xf>
    <xf numFmtId="49" fontId="75" fillId="0" borderId="49" xfId="0" applyNumberFormat="1" applyFont="1" applyBorder="1" applyAlignment="1">
      <alignment horizontal="center" wrapText="1"/>
    </xf>
    <xf numFmtId="0" fontId="75" fillId="0" borderId="49" xfId="0" applyFont="1" applyBorder="1" applyAlignment="1">
      <alignment vertical="top" wrapText="1"/>
    </xf>
    <xf numFmtId="0" fontId="36" fillId="0" borderId="37" xfId="54" applyFont="1" applyBorder="1" applyAlignment="1">
      <alignment horizontal="center" vertical="center" wrapText="1"/>
      <protection/>
    </xf>
    <xf numFmtId="0" fontId="35" fillId="0" borderId="37" xfId="54" applyFont="1" applyBorder="1" applyAlignment="1">
      <alignment horizontal="center" vertical="center" wrapText="1"/>
      <protection/>
    </xf>
    <xf numFmtId="49" fontId="25" fillId="39" borderId="37" xfId="54" applyNumberFormat="1" applyFont="1" applyFill="1" applyBorder="1" applyAlignment="1">
      <alignment horizontal="center" vertical="center" wrapText="1"/>
      <protection/>
    </xf>
    <xf numFmtId="49" fontId="35" fillId="0" borderId="37" xfId="54" applyNumberFormat="1" applyFont="1" applyFill="1" applyBorder="1" applyAlignment="1">
      <alignment horizontal="center" vertical="center" wrapText="1"/>
      <protection/>
    </xf>
    <xf numFmtId="0" fontId="45" fillId="0" borderId="37" xfId="0" applyFont="1" applyBorder="1" applyAlignment="1">
      <alignment horizontal="center" vertical="center" wrapText="1"/>
    </xf>
    <xf numFmtId="0" fontId="29" fillId="0" borderId="37" xfId="0" applyFont="1" applyBorder="1" applyAlignment="1">
      <alignment horizontal="left" vertical="center" wrapText="1"/>
    </xf>
    <xf numFmtId="0" fontId="35" fillId="0" borderId="37" xfId="0" applyFont="1" applyBorder="1" applyAlignment="1">
      <alignment horizontal="center" vertical="center"/>
    </xf>
    <xf numFmtId="0" fontId="35" fillId="0" borderId="37" xfId="54" applyFont="1" applyBorder="1" applyAlignment="1">
      <alignment vertical="center" wrapText="1"/>
      <protection/>
    </xf>
    <xf numFmtId="0" fontId="35" fillId="0" borderId="37" xfId="54" applyFont="1" applyBorder="1" applyAlignment="1">
      <alignment horizontal="justify" vertical="center" wrapText="1"/>
      <protection/>
    </xf>
    <xf numFmtId="0" fontId="0" fillId="0" borderId="0" xfId="53" applyFill="1">
      <alignment/>
      <protection/>
    </xf>
    <xf numFmtId="0" fontId="0" fillId="0" borderId="0" xfId="53" applyFill="1" applyAlignment="1">
      <alignment wrapText="1"/>
      <protection/>
    </xf>
    <xf numFmtId="172" fontId="0" fillId="0" borderId="0" xfId="53" applyNumberFormat="1" applyFill="1" applyAlignment="1">
      <alignment wrapText="1"/>
      <protection/>
    </xf>
    <xf numFmtId="0" fontId="25" fillId="0" borderId="0" xfId="53" applyFont="1" applyFill="1" applyAlignment="1">
      <alignment horizontal="center" vertical="center"/>
      <protection/>
    </xf>
    <xf numFmtId="0" fontId="25" fillId="0" borderId="0" xfId="53" applyFont="1" applyFill="1" applyAlignment="1">
      <alignment horizontal="center" wrapText="1"/>
      <protection/>
    </xf>
    <xf numFmtId="0" fontId="21" fillId="0" borderId="0" xfId="53" applyFont="1" applyFill="1" applyAlignment="1">
      <alignment horizontal="center" wrapText="1"/>
      <protection/>
    </xf>
    <xf numFmtId="0" fontId="20" fillId="0" borderId="0" xfId="53" applyFont="1" applyFill="1" applyAlignment="1">
      <alignment vertical="center" wrapText="1"/>
      <protection/>
    </xf>
    <xf numFmtId="0" fontId="35" fillId="0" borderId="0" xfId="53" applyFont="1" applyFill="1" applyAlignment="1">
      <alignment horizontal="right" vertical="center"/>
      <protection/>
    </xf>
    <xf numFmtId="172" fontId="36" fillId="0" borderId="0" xfId="53" applyNumberFormat="1" applyFont="1" applyFill="1" applyAlignment="1">
      <alignment horizontal="right" wrapText="1"/>
      <protection/>
    </xf>
    <xf numFmtId="0" fontId="35" fillId="0" borderId="37" xfId="53" applyFont="1" applyFill="1" applyBorder="1" applyAlignment="1">
      <alignment horizontal="center" vertical="center" wrapText="1"/>
      <protection/>
    </xf>
    <xf numFmtId="172" fontId="35" fillId="0" borderId="37" xfId="53" applyNumberFormat="1" applyFont="1" applyFill="1" applyBorder="1" applyAlignment="1">
      <alignment horizontal="center" vertical="center" wrapText="1"/>
      <protection/>
    </xf>
    <xf numFmtId="0" fontId="35" fillId="0" borderId="37" xfId="53" applyFont="1" applyFill="1" applyBorder="1" applyAlignment="1">
      <alignment vertical="center" wrapText="1"/>
      <protection/>
    </xf>
    <xf numFmtId="172" fontId="64" fillId="0" borderId="0" xfId="53" applyNumberFormat="1" applyFont="1" applyFill="1" applyAlignment="1">
      <alignment wrapText="1"/>
      <protection/>
    </xf>
    <xf numFmtId="0" fontId="64" fillId="0" borderId="0" xfId="0" applyFont="1" applyAlignment="1">
      <alignment/>
    </xf>
    <xf numFmtId="0" fontId="36" fillId="0" borderId="37" xfId="53" applyFont="1" applyBorder="1" applyAlignment="1">
      <alignment horizontal="justify" vertical="center" wrapText="1"/>
      <protection/>
    </xf>
    <xf numFmtId="0" fontId="36" fillId="0" borderId="37" xfId="53" applyFont="1" applyBorder="1" applyAlignment="1">
      <alignment horizontal="center" vertical="center" wrapText="1"/>
      <protection/>
    </xf>
    <xf numFmtId="0" fontId="36" fillId="0" borderId="51" xfId="53" applyFont="1" applyBorder="1" applyAlignment="1">
      <alignment horizontal="center" vertical="center" wrapText="1"/>
      <protection/>
    </xf>
    <xf numFmtId="0" fontId="35" fillId="0" borderId="37" xfId="53" applyFont="1" applyBorder="1" applyAlignment="1">
      <alignment vertical="center"/>
      <protection/>
    </xf>
    <xf numFmtId="0" fontId="0" fillId="0" borderId="37" xfId="53" applyBorder="1" applyAlignment="1">
      <alignment wrapText="1"/>
      <protection/>
    </xf>
    <xf numFmtId="49" fontId="77" fillId="0" borderId="37" xfId="0" applyNumberFormat="1" applyFont="1" applyBorder="1" applyAlignment="1">
      <alignment horizontal="center" wrapText="1"/>
    </xf>
    <xf numFmtId="0" fontId="36" fillId="0" borderId="0" xfId="0" applyFont="1" applyAlignment="1">
      <alignment wrapText="1"/>
    </xf>
    <xf numFmtId="0" fontId="36" fillId="0" borderId="0" xfId="0" applyFont="1" applyAlignment="1">
      <alignment/>
    </xf>
    <xf numFmtId="0" fontId="55" fillId="0" borderId="51" xfId="0" applyFont="1" applyFill="1" applyBorder="1" applyAlignment="1">
      <alignment horizontal="left" vertical="center" wrapText="1"/>
    </xf>
    <xf numFmtId="0" fontId="55" fillId="0" borderId="46" xfId="0" applyFont="1" applyFill="1" applyBorder="1" applyAlignment="1">
      <alignment horizontal="center" vertical="center" wrapText="1"/>
    </xf>
    <xf numFmtId="49" fontId="55" fillId="0" borderId="47" xfId="0" applyNumberFormat="1" applyFont="1" applyFill="1" applyBorder="1" applyAlignment="1">
      <alignment horizontal="center" vertical="center" wrapText="1"/>
    </xf>
    <xf numFmtId="0" fontId="55" fillId="0" borderId="48" xfId="0" applyFont="1" applyFill="1" applyBorder="1" applyAlignment="1">
      <alignment horizontal="left" vertical="center" wrapText="1"/>
    </xf>
    <xf numFmtId="4" fontId="55" fillId="0" borderId="51" xfId="0" applyNumberFormat="1" applyFont="1" applyFill="1" applyBorder="1" applyAlignment="1">
      <alignment horizontal="right" vertical="center" wrapText="1"/>
    </xf>
    <xf numFmtId="0" fontId="54" fillId="0" borderId="49" xfId="0" applyFont="1" applyFill="1" applyBorder="1" applyAlignment="1">
      <alignment vertical="center" wrapText="1"/>
    </xf>
    <xf numFmtId="49" fontId="50" fillId="0" borderId="43" xfId="0" applyNumberFormat="1" applyFont="1" applyFill="1" applyBorder="1" applyAlignment="1">
      <alignment horizontal="left" vertical="center" wrapText="1"/>
    </xf>
    <xf numFmtId="49" fontId="54" fillId="0" borderId="49" xfId="0" applyNumberFormat="1" applyFont="1" applyFill="1" applyBorder="1" applyAlignment="1">
      <alignment horizontal="center" vertical="center" wrapText="1"/>
    </xf>
    <xf numFmtId="4" fontId="54" fillId="0" borderId="49" xfId="0" applyNumberFormat="1" applyFont="1" applyFill="1" applyBorder="1" applyAlignment="1">
      <alignment horizontal="right" vertical="center" wrapText="1"/>
    </xf>
    <xf numFmtId="0" fontId="54" fillId="0" borderId="0" xfId="0" applyFont="1" applyFill="1" applyBorder="1" applyAlignment="1">
      <alignment vertical="center" wrapText="1"/>
    </xf>
    <xf numFmtId="4" fontId="54" fillId="0" borderId="0" xfId="0" applyNumberFormat="1" applyFont="1" applyFill="1" applyBorder="1" applyAlignment="1">
      <alignment horizontal="right" vertical="center" wrapText="1"/>
    </xf>
    <xf numFmtId="0" fontId="26" fillId="0" borderId="0" xfId="68" applyFont="1" applyFill="1" applyBorder="1" applyAlignment="1">
      <alignment vertical="center" wrapText="1"/>
      <protection/>
    </xf>
    <xf numFmtId="2" fontId="55" fillId="0" borderId="0" xfId="68" applyNumberFormat="1" applyFont="1" applyFill="1" applyBorder="1" applyAlignment="1">
      <alignment horizontal="left" vertical="center" wrapText="1"/>
      <protection/>
    </xf>
    <xf numFmtId="4" fontId="49" fillId="0" borderId="0" xfId="0" applyNumberFormat="1" applyFont="1" applyFill="1" applyBorder="1" applyAlignment="1">
      <alignment horizontal="right" vertical="center" wrapText="1"/>
    </xf>
    <xf numFmtId="0" fontId="75" fillId="0" borderId="48" xfId="0" applyFont="1" applyBorder="1" applyAlignment="1">
      <alignment vertical="top" wrapText="1"/>
    </xf>
    <xf numFmtId="0" fontId="50" fillId="0" borderId="37" xfId="0" applyFont="1" applyFill="1" applyBorder="1" applyAlignment="1">
      <alignment vertical="top" wrapText="1"/>
    </xf>
    <xf numFmtId="0" fontId="66" fillId="0" borderId="0" xfId="68" applyFont="1" applyFill="1" applyAlignment="1">
      <alignment vertical="center" wrapText="1"/>
      <protection/>
    </xf>
    <xf numFmtId="4" fontId="50" fillId="0" borderId="37" xfId="0" applyNumberFormat="1" applyFont="1" applyFill="1" applyBorder="1" applyAlignment="1">
      <alignment vertical="center" wrapText="1"/>
    </xf>
    <xf numFmtId="0" fontId="27" fillId="0" borderId="0" xfId="0" applyFont="1" applyFill="1" applyAlignment="1">
      <alignment/>
    </xf>
    <xf numFmtId="4" fontId="49" fillId="0" borderId="0" xfId="60" applyNumberFormat="1" applyFont="1" applyFill="1" applyAlignment="1">
      <alignment vertical="center" wrapText="1"/>
      <protection/>
    </xf>
    <xf numFmtId="0" fontId="29" fillId="0" borderId="0" xfId="0" applyFont="1" applyFill="1" applyBorder="1" applyAlignment="1">
      <alignment horizontal="right" vertical="center" wrapText="1"/>
    </xf>
    <xf numFmtId="0" fontId="21" fillId="0" borderId="0" xfId="54" applyFont="1" applyAlignment="1">
      <alignment horizontal="center" vertical="center"/>
      <protection/>
    </xf>
    <xf numFmtId="0" fontId="36" fillId="0" borderId="0" xfId="54" applyFont="1" applyAlignment="1">
      <alignment horizontal="right" vertical="center"/>
      <protection/>
    </xf>
    <xf numFmtId="0" fontId="0" fillId="0" borderId="0" xfId="54" applyAlignment="1">
      <alignment horizontal="right" vertical="center"/>
      <protection/>
    </xf>
    <xf numFmtId="49" fontId="29" fillId="0" borderId="0" xfId="0" applyNumberFormat="1" applyFont="1" applyFill="1" applyBorder="1" applyAlignment="1">
      <alignment horizontal="right" vertical="center" wrapText="1"/>
    </xf>
    <xf numFmtId="0" fontId="48" fillId="0" borderId="0" xfId="54" applyFont="1" applyAlignment="1">
      <alignment horizontal="center"/>
      <protection/>
    </xf>
    <xf numFmtId="0" fontId="29" fillId="0" borderId="0" xfId="0" applyFont="1" applyBorder="1" applyAlignment="1">
      <alignment horizontal="right" vertical="center" wrapText="1"/>
    </xf>
    <xf numFmtId="0" fontId="42" fillId="0" borderId="0" xfId="54" applyFont="1" applyAlignment="1">
      <alignment horizontal="center"/>
      <protection/>
    </xf>
    <xf numFmtId="0" fontId="36" fillId="0" borderId="0" xfId="54" applyFont="1" applyAlignment="1">
      <alignment horizontal="right"/>
      <protection/>
    </xf>
    <xf numFmtId="0" fontId="0" fillId="0" borderId="0" xfId="54" applyAlignment="1">
      <alignment horizontal="right"/>
      <protection/>
    </xf>
    <xf numFmtId="0" fontId="21" fillId="0" borderId="0" xfId="54" applyFont="1" applyAlignment="1">
      <alignment horizontal="center" vertical="center" wrapText="1"/>
      <protection/>
    </xf>
    <xf numFmtId="0" fontId="45" fillId="0" borderId="12" xfId="0" applyFont="1" applyBorder="1" applyAlignment="1">
      <alignment horizontal="center" wrapText="1"/>
    </xf>
    <xf numFmtId="0" fontId="35" fillId="0" borderId="12" xfId="0" applyFont="1" applyBorder="1" applyAlignment="1">
      <alignment horizontal="justify" wrapText="1"/>
    </xf>
    <xf numFmtId="0" fontId="25" fillId="39" borderId="11" xfId="54" applyFont="1" applyFill="1" applyBorder="1" applyAlignment="1">
      <alignment horizontal="center" vertical="center" wrapText="1"/>
      <protection/>
    </xf>
    <xf numFmtId="0" fontId="25" fillId="39" borderId="16" xfId="54" applyFont="1" applyFill="1" applyBorder="1" applyAlignment="1">
      <alignment horizontal="center" vertical="center" wrapText="1"/>
      <protection/>
    </xf>
    <xf numFmtId="0" fontId="76" fillId="0" borderId="0" xfId="0" applyFont="1" applyAlignment="1">
      <alignment horizontal="center"/>
    </xf>
    <xf numFmtId="0" fontId="76" fillId="40" borderId="37" xfId="0" applyFont="1" applyFill="1" applyBorder="1" applyAlignment="1">
      <alignment horizontal="center" wrapText="1"/>
    </xf>
    <xf numFmtId="0" fontId="35" fillId="0" borderId="37" xfId="0" applyFont="1" applyBorder="1" applyAlignment="1">
      <alignment wrapText="1"/>
    </xf>
    <xf numFmtId="0" fontId="35" fillId="0" borderId="0" xfId="0" applyFont="1" applyAlignment="1">
      <alignment horizontal="right" wrapText="1"/>
    </xf>
    <xf numFmtId="0" fontId="65" fillId="0" borderId="0" xfId="54" applyFont="1" applyAlignment="1">
      <alignment horizontal="center" vertical="top" wrapText="1"/>
      <protection/>
    </xf>
    <xf numFmtId="0" fontId="25" fillId="39" borderId="37" xfId="54" applyFont="1" applyFill="1" applyBorder="1" applyAlignment="1">
      <alignment horizontal="center" vertical="center" wrapText="1"/>
      <protection/>
    </xf>
    <xf numFmtId="0" fontId="45" fillId="0" borderId="37" xfId="0" applyFont="1" applyBorder="1" applyAlignment="1">
      <alignment horizontal="center" vertical="center" wrapText="1"/>
    </xf>
    <xf numFmtId="0" fontId="35" fillId="0" borderId="37" xfId="0" applyFont="1" applyBorder="1" applyAlignment="1">
      <alignment horizontal="justify" vertical="center" wrapText="1"/>
    </xf>
    <xf numFmtId="0" fontId="24" fillId="0" borderId="37" xfId="0" applyFont="1" applyFill="1" applyBorder="1" applyAlignment="1">
      <alignment horizontal="center" vertical="center" wrapText="1"/>
    </xf>
    <xf numFmtId="0" fontId="35" fillId="0" borderId="0" xfId="54" applyFont="1" applyFill="1" applyAlignment="1">
      <alignment horizontal="right" vertical="center" wrapText="1"/>
      <protection/>
    </xf>
    <xf numFmtId="49" fontId="22" fillId="0" borderId="0" xfId="0" applyNumberFormat="1" applyFont="1" applyFill="1" applyBorder="1" applyAlignment="1">
      <alignment horizontal="right" vertical="center" wrapText="1"/>
    </xf>
    <xf numFmtId="0" fontId="21" fillId="0" borderId="0" xfId="54" applyFont="1" applyFill="1" applyAlignment="1">
      <alignment horizontal="center" vertical="center" wrapText="1"/>
      <protection/>
    </xf>
    <xf numFmtId="0" fontId="43" fillId="0" borderId="0" xfId="54" applyFont="1" applyFill="1" applyAlignment="1">
      <alignment horizontal="right" vertical="center" wrapText="1"/>
      <protection/>
    </xf>
    <xf numFmtId="0" fontId="46" fillId="0" borderId="0" xfId="0" applyFont="1" applyBorder="1" applyAlignment="1">
      <alignment horizontal="right" vertical="center" wrapText="1"/>
    </xf>
    <xf numFmtId="0" fontId="21" fillId="0" borderId="0" xfId="0" applyFont="1" applyBorder="1" applyAlignment="1">
      <alignment horizontal="center" vertical="center" wrapText="1"/>
    </xf>
    <xf numFmtId="0" fontId="21" fillId="26" borderId="11" xfId="0" applyFont="1" applyFill="1" applyBorder="1" applyAlignment="1">
      <alignment horizontal="center" vertical="center" wrapText="1"/>
    </xf>
    <xf numFmtId="0" fontId="21" fillId="26" borderId="33" xfId="0" applyFont="1" applyFill="1" applyBorder="1" applyAlignment="1">
      <alignment horizontal="center" vertical="center" wrapText="1"/>
    </xf>
    <xf numFmtId="0" fontId="21" fillId="26" borderId="16" xfId="0" applyFont="1" applyFill="1" applyBorder="1" applyAlignment="1">
      <alignment horizontal="center" vertical="center" wrapText="1"/>
    </xf>
    <xf numFmtId="0" fontId="12" fillId="0" borderId="0" xfId="0" applyFont="1" applyBorder="1" applyAlignment="1">
      <alignment horizontal="right" vertical="center" wrapText="1"/>
    </xf>
    <xf numFmtId="0" fontId="50" fillId="0" borderId="38"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39" xfId="0" applyFont="1" applyFill="1" applyBorder="1" applyAlignment="1">
      <alignment horizontal="center" vertical="center" wrapText="1"/>
    </xf>
    <xf numFmtId="0" fontId="50" fillId="0" borderId="0" xfId="0" applyFont="1" applyFill="1" applyBorder="1" applyAlignment="1">
      <alignment horizontal="center" vertical="center" wrapText="1"/>
    </xf>
    <xf numFmtId="49" fontId="49" fillId="0" borderId="0" xfId="0" applyNumberFormat="1" applyFont="1" applyFill="1" applyBorder="1" applyAlignment="1">
      <alignment horizontal="right" vertical="center" wrapText="1"/>
    </xf>
    <xf numFmtId="0" fontId="49" fillId="0" borderId="0" xfId="0" applyFont="1" applyFill="1" applyBorder="1" applyAlignment="1">
      <alignment horizontal="right" vertical="center" wrapText="1"/>
    </xf>
    <xf numFmtId="0" fontId="58" fillId="0" borderId="0" xfId="0" applyFont="1" applyFill="1" applyBorder="1" applyAlignment="1">
      <alignment horizontal="right" vertical="center" wrapText="1"/>
    </xf>
    <xf numFmtId="0" fontId="46" fillId="0" borderId="0" xfId="0" applyFont="1" applyFill="1" applyBorder="1" applyAlignment="1">
      <alignment horizontal="right" vertical="center" wrapText="1"/>
    </xf>
    <xf numFmtId="0" fontId="61" fillId="0" borderId="0" xfId="0" applyFont="1" applyFill="1" applyBorder="1" applyAlignment="1">
      <alignment horizontal="right" vertical="center" wrapText="1"/>
    </xf>
    <xf numFmtId="0" fontId="44" fillId="0" borderId="0" xfId="0" applyFont="1" applyBorder="1" applyAlignment="1">
      <alignment horizontal="right" vertical="center" wrapText="1"/>
    </xf>
    <xf numFmtId="0" fontId="67" fillId="0" borderId="0" xfId="0" applyFont="1" applyFill="1" applyBorder="1" applyAlignment="1">
      <alignment horizontal="right" vertical="center" wrapText="1"/>
    </xf>
    <xf numFmtId="0" fontId="22" fillId="0" borderId="0" xfId="0" applyFont="1" applyFill="1" applyBorder="1" applyAlignment="1">
      <alignment horizontal="right" vertical="center" wrapText="1"/>
    </xf>
    <xf numFmtId="0" fontId="68" fillId="0" borderId="0" xfId="0" applyFont="1" applyFill="1" applyBorder="1" applyAlignment="1">
      <alignment horizontal="right" vertical="center" wrapText="1"/>
    </xf>
    <xf numFmtId="0" fontId="59" fillId="0" borderId="0" xfId="0" applyFont="1" applyFill="1" applyBorder="1" applyAlignment="1">
      <alignment horizontal="right" vertical="center" wrapText="1"/>
    </xf>
    <xf numFmtId="0" fontId="21" fillId="0" borderId="0" xfId="53" applyFont="1" applyAlignment="1">
      <alignment horizontal="center"/>
      <protection/>
    </xf>
    <xf numFmtId="0" fontId="21" fillId="0" borderId="0" xfId="53" applyFont="1" applyAlignment="1">
      <alignment horizontal="center" vertical="center"/>
      <protection/>
    </xf>
    <xf numFmtId="0" fontId="36" fillId="0" borderId="12" xfId="53" applyFont="1" applyBorder="1" applyAlignment="1">
      <alignment horizontal="center" vertical="center" wrapText="1"/>
      <protection/>
    </xf>
    <xf numFmtId="0" fontId="36" fillId="0" borderId="11" xfId="53" applyFont="1" applyBorder="1" applyAlignment="1">
      <alignment horizontal="center" vertical="center"/>
      <protection/>
    </xf>
    <xf numFmtId="0" fontId="36" fillId="0" borderId="33" xfId="53" applyFont="1" applyBorder="1" applyAlignment="1">
      <alignment horizontal="center" vertical="center"/>
      <protection/>
    </xf>
    <xf numFmtId="0" fontId="36" fillId="0" borderId="16" xfId="53" applyFont="1" applyBorder="1" applyAlignment="1">
      <alignment horizontal="center" vertical="center"/>
      <protection/>
    </xf>
    <xf numFmtId="0" fontId="35" fillId="0" borderId="0" xfId="53" applyFont="1" applyAlignment="1">
      <alignment horizontal="left" vertical="center" wrapText="1"/>
      <protection/>
    </xf>
    <xf numFmtId="0" fontId="36" fillId="0" borderId="11" xfId="53" applyFont="1" applyBorder="1" applyAlignment="1">
      <alignment horizontal="center" vertical="center" wrapText="1"/>
      <protection/>
    </xf>
    <xf numFmtId="0" fontId="36" fillId="0" borderId="33" xfId="53" applyFont="1" applyBorder="1" applyAlignment="1">
      <alignment horizontal="center" vertical="center" wrapText="1"/>
      <protection/>
    </xf>
    <xf numFmtId="0" fontId="36" fillId="0" borderId="16" xfId="53" applyFont="1" applyBorder="1" applyAlignment="1">
      <alignment horizontal="center" vertical="center" wrapText="1"/>
      <protection/>
    </xf>
    <xf numFmtId="0" fontId="47" fillId="0" borderId="0" xfId="53" applyFont="1" applyAlignment="1">
      <alignment horizontal="center" vertical="center"/>
      <protection/>
    </xf>
    <xf numFmtId="172" fontId="35" fillId="0" borderId="38" xfId="53" applyNumberFormat="1" applyFont="1" applyFill="1" applyBorder="1" applyAlignment="1">
      <alignment horizontal="center" vertical="center" wrapText="1"/>
      <protection/>
    </xf>
    <xf numFmtId="172" fontId="35" fillId="0" borderId="39" xfId="53" applyNumberFormat="1" applyFont="1" applyFill="1" applyBorder="1" applyAlignment="1">
      <alignment horizontal="center" vertical="center" wrapText="1"/>
      <protection/>
    </xf>
    <xf numFmtId="0" fontId="25" fillId="0" borderId="0" xfId="53" applyFont="1" applyFill="1" applyAlignment="1">
      <alignment horizontal="center" vertical="center"/>
      <protection/>
    </xf>
    <xf numFmtId="0" fontId="25" fillId="0" borderId="0" xfId="53" applyFont="1" applyFill="1" applyAlignment="1">
      <alignment horizontal="center" wrapText="1"/>
      <protection/>
    </xf>
    <xf numFmtId="0" fontId="20" fillId="0" borderId="0" xfId="53" applyFont="1" applyFill="1" applyAlignment="1">
      <alignment horizontal="left" vertical="center" wrapText="1"/>
      <protection/>
    </xf>
    <xf numFmtId="0" fontId="35" fillId="0" borderId="38" xfId="53" applyFont="1" applyFill="1" applyBorder="1" applyAlignment="1">
      <alignment horizontal="center" vertical="center" wrapText="1"/>
      <protection/>
    </xf>
    <xf numFmtId="0" fontId="35" fillId="0" borderId="39" xfId="53" applyFont="1" applyFill="1" applyBorder="1" applyAlignment="1">
      <alignment horizontal="center" vertical="center" wrapText="1"/>
      <protection/>
    </xf>
    <xf numFmtId="0" fontId="63" fillId="0" borderId="0" xfId="53" applyFont="1" applyFill="1" applyAlignment="1">
      <alignment horizontal="center"/>
      <protection/>
    </xf>
    <xf numFmtId="0" fontId="35" fillId="0" borderId="0" xfId="53" applyFont="1" applyFill="1" applyAlignment="1">
      <alignment horizontal="left" vertical="center" wrapText="1"/>
      <protection/>
    </xf>
    <xf numFmtId="0" fontId="48" fillId="0" borderId="0" xfId="53" applyFont="1" applyFill="1" applyAlignment="1">
      <alignment horizontal="center" wrapText="1"/>
      <protection/>
    </xf>
    <xf numFmtId="0" fontId="36" fillId="0" borderId="37" xfId="53" applyFont="1" applyBorder="1" applyAlignment="1">
      <alignment horizontal="center" vertical="center" wrapText="1"/>
      <protection/>
    </xf>
    <xf numFmtId="0" fontId="21" fillId="0" borderId="0" xfId="53" applyFont="1" applyAlignment="1">
      <alignment horizontal="center" wrapText="1"/>
      <protection/>
    </xf>
    <xf numFmtId="0" fontId="35" fillId="0" borderId="0" xfId="53" applyFont="1" applyAlignment="1">
      <alignment horizontal="center" vertical="center" wrapText="1"/>
      <protection/>
    </xf>
    <xf numFmtId="0" fontId="63" fillId="0" borderId="0" xfId="53" applyFont="1" applyAlignment="1">
      <alignment horizontal="center" wrapText="1"/>
      <protection/>
    </xf>
    <xf numFmtId="0" fontId="36" fillId="0" borderId="37" xfId="53" applyFont="1" applyBorder="1" applyAlignment="1">
      <alignment horizontal="center" vertical="center"/>
      <protection/>
    </xf>
    <xf numFmtId="0" fontId="47" fillId="0" borderId="0" xfId="53" applyFont="1" applyAlignment="1">
      <alignment horizontal="center" vertical="center" wrapText="1"/>
      <protection/>
    </xf>
    <xf numFmtId="0" fontId="63" fillId="0" borderId="0" xfId="53" applyFont="1" applyAlignment="1">
      <alignment horizontal="center"/>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юджет2014_Поныри" xfId="53"/>
    <cellStyle name="Обычный_Бюджет2014_Рыльск(уточнение 8)" xfId="54"/>
    <cellStyle name="Обычный_Лист1" xfId="55"/>
    <cellStyle name="Обычный_прил (1 23 12 2008)" xfId="56"/>
    <cellStyle name="Обычный_прил 1 по новой БК" xfId="57"/>
    <cellStyle name="Обычный_Прил.1,2,3-2009" xfId="58"/>
    <cellStyle name="Обычный_Прил.1,2,3-2009_Бюджет2014_Рыльск(уточнение 8)" xfId="59"/>
    <cellStyle name="Обычный_Прил.7,8 Расходы_2009" xfId="60"/>
    <cellStyle name="Обычный_прил5"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685800</xdr:colOff>
      <xdr:row>59</xdr:row>
      <xdr:rowOff>0</xdr:rowOff>
    </xdr:from>
    <xdr:to>
      <xdr:col>10</xdr:col>
      <xdr:colOff>142875</xdr:colOff>
      <xdr:row>59</xdr:row>
      <xdr:rowOff>0</xdr:rowOff>
    </xdr:to>
    <xdr:sp>
      <xdr:nvSpPr>
        <xdr:cNvPr id="1" name="Улыбающееся лицо 1"/>
        <xdr:cNvSpPr>
          <a:spLocks/>
        </xdr:cNvSpPr>
      </xdr:nvSpPr>
      <xdr:spPr>
        <a:xfrm>
          <a:off x="14497050" y="15459075"/>
          <a:ext cx="1466850" cy="0"/>
        </a:xfrm>
        <a:prstGeom prst="smileyFac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447675</xdr:colOff>
      <xdr:row>270</xdr:row>
      <xdr:rowOff>0</xdr:rowOff>
    </xdr:from>
    <xdr:to>
      <xdr:col>9</xdr:col>
      <xdr:colOff>1362075</xdr:colOff>
      <xdr:row>270</xdr:row>
      <xdr:rowOff>0</xdr:rowOff>
    </xdr:to>
    <xdr:sp>
      <xdr:nvSpPr>
        <xdr:cNvPr id="2" name="Улыбающееся лицо 2"/>
        <xdr:cNvSpPr>
          <a:spLocks/>
        </xdr:cNvSpPr>
      </xdr:nvSpPr>
      <xdr:spPr>
        <a:xfrm>
          <a:off x="14258925" y="55902225"/>
          <a:ext cx="914400" cy="0"/>
        </a:xfrm>
        <a:prstGeom prst="smileyFac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59</xdr:row>
      <xdr:rowOff>0</xdr:rowOff>
    </xdr:from>
    <xdr:to>
      <xdr:col>9</xdr:col>
      <xdr:colOff>914400</xdr:colOff>
      <xdr:row>59</xdr:row>
      <xdr:rowOff>0</xdr:rowOff>
    </xdr:to>
    <xdr:sp>
      <xdr:nvSpPr>
        <xdr:cNvPr id="3" name="Улыбающееся лицо 3"/>
        <xdr:cNvSpPr>
          <a:spLocks/>
        </xdr:cNvSpPr>
      </xdr:nvSpPr>
      <xdr:spPr>
        <a:xfrm>
          <a:off x="13811250" y="15459075"/>
          <a:ext cx="914400" cy="0"/>
        </a:xfrm>
        <a:prstGeom prst="smileyFac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59</xdr:row>
      <xdr:rowOff>0</xdr:rowOff>
    </xdr:from>
    <xdr:to>
      <xdr:col>9</xdr:col>
      <xdr:colOff>914400</xdr:colOff>
      <xdr:row>59</xdr:row>
      <xdr:rowOff>0</xdr:rowOff>
    </xdr:to>
    <xdr:sp>
      <xdr:nvSpPr>
        <xdr:cNvPr id="4" name="Улыбающееся лицо 4"/>
        <xdr:cNvSpPr>
          <a:spLocks/>
        </xdr:cNvSpPr>
      </xdr:nvSpPr>
      <xdr:spPr>
        <a:xfrm>
          <a:off x="13811250" y="15459075"/>
          <a:ext cx="914400" cy="0"/>
        </a:xfrm>
        <a:prstGeom prst="smileyFac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9</xdr:col>
      <xdr:colOff>914400</xdr:colOff>
      <xdr:row>85</xdr:row>
      <xdr:rowOff>0</xdr:rowOff>
    </xdr:to>
    <xdr:sp>
      <xdr:nvSpPr>
        <xdr:cNvPr id="5" name="Улыбающееся лицо 5"/>
        <xdr:cNvSpPr>
          <a:spLocks/>
        </xdr:cNvSpPr>
      </xdr:nvSpPr>
      <xdr:spPr>
        <a:xfrm>
          <a:off x="13811250" y="18945225"/>
          <a:ext cx="914400" cy="0"/>
        </a:xfrm>
        <a:prstGeom prst="smileyFac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9</xdr:col>
      <xdr:colOff>914400</xdr:colOff>
      <xdr:row>85</xdr:row>
      <xdr:rowOff>0</xdr:rowOff>
    </xdr:to>
    <xdr:sp>
      <xdr:nvSpPr>
        <xdr:cNvPr id="6" name="Улыбающееся лицо 6"/>
        <xdr:cNvSpPr>
          <a:spLocks/>
        </xdr:cNvSpPr>
      </xdr:nvSpPr>
      <xdr:spPr>
        <a:xfrm>
          <a:off x="13811250" y="18945225"/>
          <a:ext cx="914400" cy="0"/>
        </a:xfrm>
        <a:prstGeom prst="smileyFac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9</xdr:col>
      <xdr:colOff>914400</xdr:colOff>
      <xdr:row>85</xdr:row>
      <xdr:rowOff>0</xdr:rowOff>
    </xdr:to>
    <xdr:sp>
      <xdr:nvSpPr>
        <xdr:cNvPr id="7" name="Улыбающееся лицо 7"/>
        <xdr:cNvSpPr>
          <a:spLocks/>
        </xdr:cNvSpPr>
      </xdr:nvSpPr>
      <xdr:spPr>
        <a:xfrm>
          <a:off x="13811250" y="18945225"/>
          <a:ext cx="914400" cy="0"/>
        </a:xfrm>
        <a:prstGeom prst="smileyFac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247650</xdr:colOff>
      <xdr:row>143</xdr:row>
      <xdr:rowOff>0</xdr:rowOff>
    </xdr:from>
    <xdr:to>
      <xdr:col>9</xdr:col>
      <xdr:colOff>1162050</xdr:colOff>
      <xdr:row>143</xdr:row>
      <xdr:rowOff>0</xdr:rowOff>
    </xdr:to>
    <xdr:sp>
      <xdr:nvSpPr>
        <xdr:cNvPr id="8" name="Знак запрета 8"/>
        <xdr:cNvSpPr>
          <a:spLocks/>
        </xdr:cNvSpPr>
      </xdr:nvSpPr>
      <xdr:spPr>
        <a:xfrm>
          <a:off x="14058900" y="35956875"/>
          <a:ext cx="914400" cy="0"/>
        </a:xfrm>
        <a:custGeom>
          <a:pathLst>
            <a:path h="774700" w="914400">
              <a:moveTo>
                <a:pt x="0" y="387350"/>
              </a:moveTo>
              <a:cubicBezTo>
                <a:pt x="0" y="173423"/>
                <a:pt x="204695" y="0"/>
                <a:pt x="457200" y="0"/>
              </a:cubicBezTo>
              <a:cubicBezTo>
                <a:pt x="709705" y="0"/>
                <a:pt x="914400" y="173423"/>
                <a:pt x="914400" y="387350"/>
              </a:cubicBezTo>
              <a:cubicBezTo>
                <a:pt x="914400" y="601277"/>
                <a:pt x="709705" y="774700"/>
                <a:pt x="457200" y="774700"/>
              </a:cubicBezTo>
              <a:cubicBezTo>
                <a:pt x="204695" y="774700"/>
                <a:pt x="0" y="601277"/>
                <a:pt x="0" y="387350"/>
              </a:cubicBezTo>
              <a:close/>
              <a:moveTo>
                <a:pt x="0" y="387350"/>
              </a:moveTo>
              <a:cubicBezTo>
                <a:pt x="722840" y="514267"/>
                <a:pt x="811261" y="402801"/>
                <a:pt x="769507" y="256978"/>
              </a:cubicBezTo>
              <a:cubicBezTo>
                <a:pt x="628580" y="185065"/>
                <a:pt x="532462" y="136017"/>
                <a:pt x="409363" y="132004"/>
              </a:cubicBezTo>
              <a:lnTo>
                <a:pt x="308283" y="174623"/>
              </a:lnTo>
              <a:close/>
              <a:moveTo>
                <a:pt x="308283" y="174623"/>
              </a:moveTo>
              <a:cubicBezTo>
                <a:pt x="722840" y="514267"/>
                <a:pt x="191560" y="260433"/>
                <a:pt x="103139" y="371899"/>
              </a:cubicBezTo>
              <a:cubicBezTo>
                <a:pt x="144893" y="517722"/>
                <a:pt x="285820" y="589635"/>
                <a:pt x="381938" y="638683"/>
              </a:cubicBezTo>
              <a:lnTo>
                <a:pt x="505037" y="642696"/>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123</xdr:row>
      <xdr:rowOff>0</xdr:rowOff>
    </xdr:from>
    <xdr:to>
      <xdr:col>9</xdr:col>
      <xdr:colOff>914400</xdr:colOff>
      <xdr:row>123</xdr:row>
      <xdr:rowOff>0</xdr:rowOff>
    </xdr:to>
    <xdr:sp>
      <xdr:nvSpPr>
        <xdr:cNvPr id="9" name="Знак запрета 9"/>
        <xdr:cNvSpPr>
          <a:spLocks/>
        </xdr:cNvSpPr>
      </xdr:nvSpPr>
      <xdr:spPr>
        <a:xfrm>
          <a:off x="13811250" y="27184350"/>
          <a:ext cx="914400" cy="0"/>
        </a:xfrm>
        <a:custGeom>
          <a:pathLst>
            <a:path h="914400" w="914400">
              <a:moveTo>
                <a:pt x="0" y="457200"/>
              </a:moveTo>
              <a:cubicBezTo>
                <a:pt x="0" y="204695"/>
                <a:pt x="204695" y="0"/>
                <a:pt x="457200" y="0"/>
              </a:cubicBezTo>
              <a:cubicBezTo>
                <a:pt x="709705" y="0"/>
                <a:pt x="914400" y="204695"/>
                <a:pt x="914400" y="457200"/>
              </a:cubicBezTo>
              <a:cubicBezTo>
                <a:pt x="914400" y="709705"/>
                <a:pt x="709705" y="914400"/>
                <a:pt x="457200" y="914400"/>
              </a:cubicBezTo>
              <a:cubicBezTo>
                <a:pt x="204695" y="914400"/>
                <a:pt x="0" y="709705"/>
                <a:pt x="0" y="457200"/>
              </a:cubicBezTo>
              <a:close/>
              <a:moveTo>
                <a:pt x="0" y="457200"/>
              </a:moveTo>
              <a:cubicBezTo>
                <a:pt x="708795" y="592674"/>
                <a:pt x="768621" y="481568"/>
                <a:pt x="748486" y="344374"/>
              </a:cubicBezTo>
              <a:cubicBezTo>
                <a:pt x="659256" y="255144"/>
                <a:pt x="570026" y="165915"/>
                <a:pt x="432832" y="145779"/>
              </a:cubicBezTo>
              <a:lnTo>
                <a:pt x="321726" y="205605"/>
              </a:lnTo>
              <a:close/>
              <a:moveTo>
                <a:pt x="321726" y="205605"/>
              </a:moveTo>
              <a:cubicBezTo>
                <a:pt x="708795" y="592674"/>
                <a:pt x="205605" y="321726"/>
                <a:pt x="145779" y="432832"/>
              </a:cubicBezTo>
              <a:cubicBezTo>
                <a:pt x="165914" y="570026"/>
                <a:pt x="255144" y="659256"/>
                <a:pt x="344374" y="748485"/>
              </a:cubicBezTo>
              <a:lnTo>
                <a:pt x="481568" y="768621"/>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123</xdr:row>
      <xdr:rowOff>0</xdr:rowOff>
    </xdr:from>
    <xdr:to>
      <xdr:col>9</xdr:col>
      <xdr:colOff>914400</xdr:colOff>
      <xdr:row>123</xdr:row>
      <xdr:rowOff>0</xdr:rowOff>
    </xdr:to>
    <xdr:sp>
      <xdr:nvSpPr>
        <xdr:cNvPr id="10" name="Знак запрета 10"/>
        <xdr:cNvSpPr>
          <a:spLocks/>
        </xdr:cNvSpPr>
      </xdr:nvSpPr>
      <xdr:spPr>
        <a:xfrm>
          <a:off x="13811250" y="27184350"/>
          <a:ext cx="914400" cy="0"/>
        </a:xfrm>
        <a:custGeom>
          <a:pathLst>
            <a:path h="914400" w="914400">
              <a:moveTo>
                <a:pt x="0" y="457200"/>
              </a:moveTo>
              <a:cubicBezTo>
                <a:pt x="0" y="204695"/>
                <a:pt x="204695" y="0"/>
                <a:pt x="457200" y="0"/>
              </a:cubicBezTo>
              <a:cubicBezTo>
                <a:pt x="709705" y="0"/>
                <a:pt x="914400" y="204695"/>
                <a:pt x="914400" y="457200"/>
              </a:cubicBezTo>
              <a:cubicBezTo>
                <a:pt x="914400" y="709705"/>
                <a:pt x="709705" y="914400"/>
                <a:pt x="457200" y="914400"/>
              </a:cubicBezTo>
              <a:cubicBezTo>
                <a:pt x="204695" y="914400"/>
                <a:pt x="0" y="709705"/>
                <a:pt x="0" y="457200"/>
              </a:cubicBezTo>
              <a:close/>
              <a:moveTo>
                <a:pt x="0" y="457200"/>
              </a:moveTo>
              <a:cubicBezTo>
                <a:pt x="708795" y="592674"/>
                <a:pt x="768621" y="481568"/>
                <a:pt x="748486" y="344374"/>
              </a:cubicBezTo>
              <a:cubicBezTo>
                <a:pt x="659256" y="255144"/>
                <a:pt x="570026" y="165915"/>
                <a:pt x="432832" y="145779"/>
              </a:cubicBezTo>
              <a:lnTo>
                <a:pt x="321726" y="205605"/>
              </a:lnTo>
              <a:close/>
              <a:moveTo>
                <a:pt x="321726" y="205605"/>
              </a:moveTo>
              <a:cubicBezTo>
                <a:pt x="708795" y="592674"/>
                <a:pt x="205605" y="321726"/>
                <a:pt x="145779" y="432832"/>
              </a:cubicBezTo>
              <a:cubicBezTo>
                <a:pt x="165914" y="570026"/>
                <a:pt x="255144" y="659256"/>
                <a:pt x="344374" y="748485"/>
              </a:cubicBezTo>
              <a:lnTo>
                <a:pt x="481568" y="768621"/>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44"/>
  <sheetViews>
    <sheetView view="pageBreakPreview" zoomScale="86" zoomScaleNormal="75" zoomScaleSheetLayoutView="86" zoomScalePageLayoutView="0" workbookViewId="0" topLeftCell="A2">
      <selection activeCell="G29" sqref="G29"/>
    </sheetView>
  </sheetViews>
  <sheetFormatPr defaultColWidth="9.140625" defaultRowHeight="15"/>
  <cols>
    <col min="1" max="1" width="42.421875" style="299" customWidth="1"/>
    <col min="2" max="2" width="74.00390625" style="300" customWidth="1"/>
    <col min="3" max="3" width="26.57421875" style="301" customWidth="1"/>
    <col min="4" max="4" width="9.140625" style="298" customWidth="1"/>
    <col min="5" max="5" width="10.00390625" style="298" bestFit="1" customWidth="1"/>
    <col min="6" max="16384" width="9.140625" style="298" customWidth="1"/>
  </cols>
  <sheetData>
    <row r="1" spans="2:3" s="290" customFormat="1" ht="14.25">
      <c r="B1" s="1021" t="s">
        <v>560</v>
      </c>
      <c r="C1" s="1022"/>
    </row>
    <row r="2" spans="1:6" s="279" customFormat="1" ht="15.75" customHeight="1">
      <c r="A2" s="1023" t="s">
        <v>210</v>
      </c>
      <c r="B2" s="1023"/>
      <c r="C2" s="1023"/>
      <c r="D2" s="293"/>
      <c r="E2" s="293"/>
      <c r="F2" s="293"/>
    </row>
    <row r="3" spans="1:6" s="279" customFormat="1" ht="15.75" customHeight="1">
      <c r="A3" s="1023" t="s">
        <v>929</v>
      </c>
      <c r="B3" s="1023"/>
      <c r="C3" s="1023"/>
      <c r="D3" s="293"/>
      <c r="E3" s="293"/>
      <c r="F3" s="293"/>
    </row>
    <row r="4" spans="1:6" s="280" customFormat="1" ht="16.5" customHeight="1">
      <c r="A4" s="1019" t="s">
        <v>369</v>
      </c>
      <c r="B4" s="1019"/>
      <c r="C4" s="1019"/>
      <c r="D4" s="294"/>
      <c r="E4" s="294"/>
      <c r="F4" s="294"/>
    </row>
    <row r="5" spans="1:6" s="280" customFormat="1" ht="16.5" customHeight="1">
      <c r="A5" s="1019" t="s">
        <v>773</v>
      </c>
      <c r="B5" s="1019"/>
      <c r="C5" s="1019"/>
      <c r="D5" s="294"/>
      <c r="E5" s="294"/>
      <c r="F5" s="294"/>
    </row>
    <row r="6" spans="1:3" s="292" customFormat="1" ht="15">
      <c r="A6" s="289"/>
      <c r="B6" s="1024" t="s">
        <v>947</v>
      </c>
      <c r="C6" s="1024"/>
    </row>
    <row r="7" spans="1:3" s="292" customFormat="1" ht="15">
      <c r="A7" s="289"/>
      <c r="B7" s="724"/>
      <c r="C7" s="724"/>
    </row>
    <row r="8" spans="1:3" s="302" customFormat="1" ht="18">
      <c r="A8" s="1020" t="s">
        <v>211</v>
      </c>
      <c r="B8" s="1020"/>
      <c r="C8" s="1020"/>
    </row>
    <row r="9" spans="1:3" s="302" customFormat="1" ht="18">
      <c r="A9" s="1020" t="s">
        <v>774</v>
      </c>
      <c r="B9" s="1020"/>
      <c r="C9" s="1020"/>
    </row>
    <row r="10" spans="1:3" s="302" customFormat="1" ht="18">
      <c r="A10" s="295"/>
      <c r="B10" s="297"/>
      <c r="C10" s="303"/>
    </row>
    <row r="11" spans="1:3" s="302" customFormat="1" ht="18">
      <c r="A11" s="295"/>
      <c r="C11" s="291" t="s">
        <v>393</v>
      </c>
    </row>
    <row r="12" spans="1:3" s="306" customFormat="1" ht="54" customHeight="1">
      <c r="A12" s="730" t="s">
        <v>70</v>
      </c>
      <c r="B12" s="730" t="s">
        <v>136</v>
      </c>
      <c r="C12" s="731" t="s">
        <v>707</v>
      </c>
    </row>
    <row r="13" spans="1:3" s="306" customFormat="1" ht="36">
      <c r="A13" s="947" t="s">
        <v>8</v>
      </c>
      <c r="B13" s="948" t="s">
        <v>9</v>
      </c>
      <c r="C13" s="732">
        <f>C14+C19+C24</f>
        <v>6550887.6000000015</v>
      </c>
    </row>
    <row r="14" spans="1:3" s="306" customFormat="1" ht="36" hidden="1">
      <c r="A14" s="947" t="s">
        <v>10</v>
      </c>
      <c r="B14" s="948" t="s">
        <v>11</v>
      </c>
      <c r="C14" s="732">
        <f>+C15+C17</f>
        <v>0</v>
      </c>
    </row>
    <row r="15" spans="1:3" s="306" customFormat="1" ht="36" hidden="1">
      <c r="A15" s="947" t="s">
        <v>12</v>
      </c>
      <c r="B15" s="948" t="s">
        <v>13</v>
      </c>
      <c r="C15" s="732">
        <f>+C16</f>
        <v>0</v>
      </c>
    </row>
    <row r="16" spans="1:3" s="306" customFormat="1" ht="36" hidden="1">
      <c r="A16" s="947" t="s">
        <v>36</v>
      </c>
      <c r="B16" s="948" t="s">
        <v>37</v>
      </c>
      <c r="C16" s="732"/>
    </row>
    <row r="17" spans="1:3" s="306" customFormat="1" ht="36" hidden="1">
      <c r="A17" s="947" t="s">
        <v>14</v>
      </c>
      <c r="B17" s="948" t="s">
        <v>15</v>
      </c>
      <c r="C17" s="732">
        <f>+C18</f>
        <v>0</v>
      </c>
    </row>
    <row r="18" spans="1:3" s="306" customFormat="1" ht="36" hidden="1">
      <c r="A18" s="947" t="s">
        <v>38</v>
      </c>
      <c r="B18" s="948" t="s">
        <v>39</v>
      </c>
      <c r="C18" s="732"/>
    </row>
    <row r="19" spans="1:3" s="306" customFormat="1" ht="36" hidden="1">
      <c r="A19" s="947" t="s">
        <v>16</v>
      </c>
      <c r="B19" s="948" t="s">
        <v>17</v>
      </c>
      <c r="C19" s="732">
        <f>+C20+C22</f>
        <v>0</v>
      </c>
    </row>
    <row r="20" spans="1:3" s="306" customFormat="1" ht="54" hidden="1">
      <c r="A20" s="947" t="s">
        <v>18</v>
      </c>
      <c r="B20" s="948" t="s">
        <v>19</v>
      </c>
      <c r="C20" s="732">
        <f>C21</f>
        <v>0</v>
      </c>
    </row>
    <row r="21" spans="1:3" s="306" customFormat="1" ht="54" hidden="1">
      <c r="A21" s="947" t="s">
        <v>40</v>
      </c>
      <c r="B21" s="948" t="s">
        <v>41</v>
      </c>
      <c r="C21" s="732"/>
    </row>
    <row r="22" spans="1:3" s="306" customFormat="1" ht="54" hidden="1">
      <c r="A22" s="947" t="s">
        <v>20</v>
      </c>
      <c r="B22" s="948" t="s">
        <v>21</v>
      </c>
      <c r="C22" s="732">
        <f>C23</f>
        <v>0</v>
      </c>
    </row>
    <row r="23" spans="1:3" s="306" customFormat="1" ht="54" hidden="1">
      <c r="A23" s="947" t="s">
        <v>42</v>
      </c>
      <c r="B23" s="948" t="s">
        <v>43</v>
      </c>
      <c r="C23" s="732"/>
    </row>
    <row r="24" spans="1:3" s="306" customFormat="1" ht="36">
      <c r="A24" s="947" t="s">
        <v>22</v>
      </c>
      <c r="B24" s="948" t="s">
        <v>23</v>
      </c>
      <c r="C24" s="949">
        <f>C28+C32</f>
        <v>6550887.6000000015</v>
      </c>
    </row>
    <row r="25" spans="1:3" s="306" customFormat="1" ht="18">
      <c r="A25" s="947" t="s">
        <v>24</v>
      </c>
      <c r="B25" s="948" t="s">
        <v>25</v>
      </c>
      <c r="C25" s="732">
        <f>C26</f>
        <v>-12516793</v>
      </c>
    </row>
    <row r="26" spans="1:3" s="306" customFormat="1" ht="18">
      <c r="A26" s="947" t="s">
        <v>26</v>
      </c>
      <c r="B26" s="948" t="s">
        <v>27</v>
      </c>
      <c r="C26" s="732">
        <f>C27</f>
        <v>-12516793</v>
      </c>
    </row>
    <row r="27" spans="1:3" s="306" customFormat="1" ht="18">
      <c r="A27" s="947" t="s">
        <v>28</v>
      </c>
      <c r="B27" s="948" t="s">
        <v>29</v>
      </c>
      <c r="C27" s="732">
        <f>C28</f>
        <v>-12516793</v>
      </c>
    </row>
    <row r="28" spans="1:3" s="306" customFormat="1" ht="36">
      <c r="A28" s="947" t="s">
        <v>44</v>
      </c>
      <c r="B28" s="948" t="s">
        <v>47</v>
      </c>
      <c r="C28" s="732">
        <f>-'прил 5'!C13</f>
        <v>-12516793</v>
      </c>
    </row>
    <row r="29" spans="1:3" s="306" customFormat="1" ht="18">
      <c r="A29" s="947" t="s">
        <v>30</v>
      </c>
      <c r="B29" s="948" t="s">
        <v>31</v>
      </c>
      <c r="C29" s="732">
        <f>C30</f>
        <v>19067680.6</v>
      </c>
    </row>
    <row r="30" spans="1:3" s="306" customFormat="1" ht="18">
      <c r="A30" s="947" t="s">
        <v>32</v>
      </c>
      <c r="B30" s="948" t="s">
        <v>33</v>
      </c>
      <c r="C30" s="732">
        <f>C31</f>
        <v>19067680.6</v>
      </c>
    </row>
    <row r="31" spans="1:3" s="306" customFormat="1" ht="18">
      <c r="A31" s="947" t="s">
        <v>34</v>
      </c>
      <c r="B31" s="948" t="s">
        <v>35</v>
      </c>
      <c r="C31" s="732">
        <f>C32</f>
        <v>19067680.6</v>
      </c>
    </row>
    <row r="32" spans="1:3" s="306" customFormat="1" ht="36">
      <c r="A32" s="947" t="s">
        <v>45</v>
      </c>
      <c r="B32" s="948" t="s">
        <v>46</v>
      </c>
      <c r="C32" s="732">
        <f>'прил 7'!H11</f>
        <v>19067680.6</v>
      </c>
    </row>
    <row r="33" spans="1:3" s="306" customFormat="1" ht="18">
      <c r="A33" s="313"/>
      <c r="B33" s="314"/>
      <c r="C33" s="315"/>
    </row>
    <row r="34" spans="1:3" s="306" customFormat="1" ht="18">
      <c r="A34" s="313"/>
      <c r="B34" s="314"/>
      <c r="C34" s="315"/>
    </row>
    <row r="35" spans="1:3" s="306" customFormat="1" ht="18">
      <c r="A35" s="313"/>
      <c r="B35" s="314"/>
      <c r="C35" s="315"/>
    </row>
    <row r="36" spans="1:3" s="306" customFormat="1" ht="18">
      <c r="A36" s="313"/>
      <c r="B36" s="314"/>
      <c r="C36" s="315"/>
    </row>
    <row r="37" spans="1:3" s="306" customFormat="1" ht="18">
      <c r="A37" s="313"/>
      <c r="B37" s="314"/>
      <c r="C37" s="315"/>
    </row>
    <row r="38" spans="1:3" s="306" customFormat="1" ht="18">
      <c r="A38" s="313"/>
      <c r="B38" s="314"/>
      <c r="C38" s="315"/>
    </row>
    <row r="39" spans="1:3" s="306" customFormat="1" ht="18">
      <c r="A39" s="313"/>
      <c r="B39" s="314"/>
      <c r="C39" s="315"/>
    </row>
    <row r="40" spans="1:3" s="306" customFormat="1" ht="18">
      <c r="A40" s="313"/>
      <c r="B40" s="314"/>
      <c r="C40" s="315"/>
    </row>
    <row r="41" spans="1:3" s="306" customFormat="1" ht="18">
      <c r="A41" s="313"/>
      <c r="B41" s="314"/>
      <c r="C41" s="315"/>
    </row>
    <row r="42" spans="1:3" s="306" customFormat="1" ht="18">
      <c r="A42" s="313"/>
      <c r="B42" s="314"/>
      <c r="C42" s="315"/>
    </row>
    <row r="43" spans="1:3" s="306" customFormat="1" ht="18">
      <c r="A43" s="313"/>
      <c r="B43" s="314"/>
      <c r="C43" s="315"/>
    </row>
    <row r="44" spans="1:3" s="306" customFormat="1" ht="18">
      <c r="A44" s="313"/>
      <c r="B44" s="314"/>
      <c r="C44" s="315"/>
    </row>
  </sheetData>
  <sheetProtection formatRows="0" autoFilter="0"/>
  <mergeCells count="8">
    <mergeCell ref="A5:C5"/>
    <mergeCell ref="A8:C8"/>
    <mergeCell ref="A9:C9"/>
    <mergeCell ref="B1:C1"/>
    <mergeCell ref="A2:C2"/>
    <mergeCell ref="A3:C3"/>
    <mergeCell ref="A4:C4"/>
    <mergeCell ref="B6:C6"/>
  </mergeCells>
  <printOptions horizontalCentered="1"/>
  <pageMargins left="0.5511811023622047" right="0.2755905511811024" top="0.41" bottom="0.24" header="0.26" footer="0.35"/>
  <pageSetup blackAndWhite="1" fitToHeight="1" fitToWidth="1"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IU334"/>
  <sheetViews>
    <sheetView tabSelected="1" view="pageBreakPreview" zoomScale="60" zoomScaleNormal="70" zoomScalePageLayoutView="0" workbookViewId="0" topLeftCell="A209">
      <selection activeCell="H241" sqref="H241"/>
    </sheetView>
  </sheetViews>
  <sheetFormatPr defaultColWidth="9.140625" defaultRowHeight="15"/>
  <cols>
    <col min="1" max="1" width="114.421875" style="696" customWidth="1"/>
    <col min="2" max="2" width="6.8515625" style="671" customWidth="1"/>
    <col min="3" max="3" width="7.7109375" style="671" customWidth="1"/>
    <col min="4" max="5" width="7.421875" style="698" customWidth="1"/>
    <col min="6" max="6" width="10.140625" style="699" customWidth="1"/>
    <col min="7" max="7" width="7.00390625" style="671" customWidth="1"/>
    <col min="8" max="8" width="21.140625" style="672" customWidth="1"/>
    <col min="9" max="9" width="22.00390625" style="673" customWidth="1"/>
    <col min="10" max="10" width="28.8515625" style="674" customWidth="1"/>
    <col min="11" max="11" width="18.7109375" style="674" bestFit="1" customWidth="1"/>
    <col min="12" max="16384" width="9.140625" style="674" customWidth="1"/>
  </cols>
  <sheetData>
    <row r="1" spans="1:8" s="635" customFormat="1" ht="20.25" customHeight="1">
      <c r="A1" s="1057" t="s">
        <v>557</v>
      </c>
      <c r="B1" s="1057"/>
      <c r="C1" s="1057"/>
      <c r="D1" s="1057"/>
      <c r="E1" s="1057"/>
      <c r="F1" s="1057"/>
      <c r="G1" s="1057"/>
      <c r="H1" s="1057"/>
    </row>
    <row r="2" spans="1:8" s="635" customFormat="1" ht="20.25" customHeight="1">
      <c r="A2" s="1057" t="s">
        <v>210</v>
      </c>
      <c r="B2" s="1057"/>
      <c r="C2" s="1057"/>
      <c r="D2" s="1057"/>
      <c r="E2" s="1057"/>
      <c r="F2" s="1057"/>
      <c r="G2" s="1057"/>
      <c r="H2" s="1057"/>
    </row>
    <row r="3" spans="1:8" s="635" customFormat="1" ht="20.25" customHeight="1">
      <c r="A3" s="1057" t="s">
        <v>930</v>
      </c>
      <c r="B3" s="1057"/>
      <c r="C3" s="1057"/>
      <c r="D3" s="1057"/>
      <c r="E3" s="1057"/>
      <c r="F3" s="1057"/>
      <c r="G3" s="1057"/>
      <c r="H3" s="1057"/>
    </row>
    <row r="4" spans="1:8" s="636" customFormat="1" ht="20.25" customHeight="1">
      <c r="A4" s="1058" t="s">
        <v>369</v>
      </c>
      <c r="B4" s="1058"/>
      <c r="C4" s="1058"/>
      <c r="D4" s="1058"/>
      <c r="E4" s="1058"/>
      <c r="F4" s="1058"/>
      <c r="G4" s="1058"/>
      <c r="H4" s="1058"/>
    </row>
    <row r="5" spans="1:8" s="636" customFormat="1" ht="20.25" customHeight="1">
      <c r="A5" s="1058" t="s">
        <v>773</v>
      </c>
      <c r="B5" s="1058"/>
      <c r="C5" s="1058"/>
      <c r="D5" s="1058"/>
      <c r="E5" s="1058"/>
      <c r="F5" s="1058"/>
      <c r="G5" s="1058"/>
      <c r="H5" s="1058"/>
    </row>
    <row r="6" spans="1:8" s="636" customFormat="1" ht="21.75" customHeight="1">
      <c r="A6" s="1059" t="str">
        <f>'прил1.'!B6</f>
        <v>(в редакции решения Собрания депутатов Ивановского сельсовета Рылького района от 29 января 2021г. № 180</v>
      </c>
      <c r="B6" s="1059"/>
      <c r="C6" s="1059"/>
      <c r="D6" s="1059"/>
      <c r="E6" s="1059"/>
      <c r="F6" s="1059"/>
      <c r="G6" s="1059"/>
      <c r="H6" s="1059"/>
    </row>
    <row r="7" spans="1:8" s="636" customFormat="1" ht="20.25" customHeight="1">
      <c r="A7" s="725"/>
      <c r="B7" s="725"/>
      <c r="C7" s="725"/>
      <c r="D7" s="725"/>
      <c r="E7" s="725"/>
      <c r="F7" s="725"/>
      <c r="G7" s="725"/>
      <c r="H7" s="725"/>
    </row>
    <row r="8" spans="1:8" s="636" customFormat="1" ht="92.25" customHeight="1">
      <c r="A8" s="1056" t="s">
        <v>780</v>
      </c>
      <c r="B8" s="1056"/>
      <c r="C8" s="1056"/>
      <c r="D8" s="1056"/>
      <c r="E8" s="1056"/>
      <c r="F8" s="1056"/>
      <c r="G8" s="1056"/>
      <c r="H8" s="1056"/>
    </row>
    <row r="9" spans="1:8" s="637" customFormat="1" ht="21">
      <c r="A9" s="675"/>
      <c r="B9" s="676"/>
      <c r="C9" s="676"/>
      <c r="D9" s="677"/>
      <c r="E9" s="678"/>
      <c r="F9" s="676"/>
      <c r="G9" s="772"/>
      <c r="H9" s="935" t="s">
        <v>319</v>
      </c>
    </row>
    <row r="10" spans="1:11" s="639" customFormat="1" ht="54" customHeight="1">
      <c r="A10" s="778" t="s">
        <v>136</v>
      </c>
      <c r="B10" s="809" t="s">
        <v>71</v>
      </c>
      <c r="C10" s="809" t="s">
        <v>72</v>
      </c>
      <c r="D10" s="1053" t="s">
        <v>135</v>
      </c>
      <c r="E10" s="1054"/>
      <c r="F10" s="1055"/>
      <c r="G10" s="809" t="s">
        <v>73</v>
      </c>
      <c r="H10" s="810" t="s">
        <v>707</v>
      </c>
      <c r="I10" s="638"/>
      <c r="K10" s="640"/>
    </row>
    <row r="11" spans="1:11" s="643" customFormat="1" ht="21">
      <c r="A11" s="779" t="s">
        <v>78</v>
      </c>
      <c r="B11" s="809"/>
      <c r="C11" s="809"/>
      <c r="D11" s="690"/>
      <c r="E11" s="690"/>
      <c r="F11" s="690"/>
      <c r="G11" s="809"/>
      <c r="H11" s="869">
        <f>+H12</f>
        <v>19067680.6</v>
      </c>
      <c r="I11" s="641">
        <f>'прил 5'!C13+6550887.6</f>
        <v>19067680.6</v>
      </c>
      <c r="J11" s="642">
        <f>I11-H11</f>
        <v>0</v>
      </c>
      <c r="K11" s="642"/>
    </row>
    <row r="12" spans="1:10" s="643" customFormat="1" ht="21">
      <c r="A12" s="779" t="s">
        <v>245</v>
      </c>
      <c r="B12" s="809"/>
      <c r="C12" s="809"/>
      <c r="D12" s="835"/>
      <c r="E12" s="836"/>
      <c r="F12" s="831"/>
      <c r="G12" s="809"/>
      <c r="H12" s="811">
        <f>H13+H115+H122+H147+H181+H250+H257+H289+H282</f>
        <v>19067680.6</v>
      </c>
      <c r="I12" s="644"/>
      <c r="J12" s="645"/>
    </row>
    <row r="13" spans="1:11" s="643" customFormat="1" ht="21">
      <c r="A13" s="779" t="s">
        <v>79</v>
      </c>
      <c r="B13" s="809" t="s">
        <v>75</v>
      </c>
      <c r="C13" s="809"/>
      <c r="D13" s="690"/>
      <c r="E13" s="690"/>
      <c r="F13" s="690"/>
      <c r="G13" s="809"/>
      <c r="H13" s="811">
        <f>H14+H19+H26+H53+H58</f>
        <v>6795109</v>
      </c>
      <c r="I13" s="727">
        <f>H14+H19</f>
        <v>2615700</v>
      </c>
      <c r="J13" s="642"/>
      <c r="K13" s="642"/>
    </row>
    <row r="14" spans="1:10" s="643" customFormat="1" ht="40.5">
      <c r="A14" s="780" t="s">
        <v>80</v>
      </c>
      <c r="B14" s="809" t="s">
        <v>75</v>
      </c>
      <c r="C14" s="809" t="s">
        <v>76</v>
      </c>
      <c r="D14" s="835"/>
      <c r="E14" s="836"/>
      <c r="F14" s="831"/>
      <c r="G14" s="809"/>
      <c r="H14" s="811">
        <f>+H15</f>
        <v>810000</v>
      </c>
      <c r="I14" s="727">
        <f>H14+H19</f>
        <v>2615700</v>
      </c>
      <c r="J14" s="915"/>
    </row>
    <row r="15" spans="1:9" s="648" customFormat="1" ht="21">
      <c r="A15" s="792" t="s">
        <v>163</v>
      </c>
      <c r="B15" s="827" t="s">
        <v>75</v>
      </c>
      <c r="C15" s="827" t="s">
        <v>76</v>
      </c>
      <c r="D15" s="690" t="s">
        <v>162</v>
      </c>
      <c r="E15" s="690" t="s">
        <v>316</v>
      </c>
      <c r="F15" s="851" t="s">
        <v>318</v>
      </c>
      <c r="G15" s="827"/>
      <c r="H15" s="828">
        <f>+H16</f>
        <v>810000</v>
      </c>
      <c r="I15" s="647"/>
    </row>
    <row r="16" spans="1:9" s="650" customFormat="1" ht="21">
      <c r="A16" s="784" t="s">
        <v>165</v>
      </c>
      <c r="B16" s="816" t="s">
        <v>75</v>
      </c>
      <c r="C16" s="816" t="s">
        <v>76</v>
      </c>
      <c r="D16" s="838" t="s">
        <v>164</v>
      </c>
      <c r="E16" s="839" t="s">
        <v>316</v>
      </c>
      <c r="F16" s="843" t="s">
        <v>318</v>
      </c>
      <c r="G16" s="816"/>
      <c r="H16" s="817">
        <f>+H17</f>
        <v>810000</v>
      </c>
      <c r="I16" s="649"/>
    </row>
    <row r="17" spans="1:9" s="650" customFormat="1" ht="42">
      <c r="A17" s="784" t="s">
        <v>142</v>
      </c>
      <c r="B17" s="816" t="s">
        <v>75</v>
      </c>
      <c r="C17" s="816" t="s">
        <v>76</v>
      </c>
      <c r="D17" s="685" t="s">
        <v>164</v>
      </c>
      <c r="E17" s="685" t="s">
        <v>316</v>
      </c>
      <c r="F17" s="806" t="s">
        <v>317</v>
      </c>
      <c r="G17" s="816"/>
      <c r="H17" s="817">
        <f>+H18</f>
        <v>810000</v>
      </c>
      <c r="I17" s="649"/>
    </row>
    <row r="18" spans="1:9" s="650" customFormat="1" ht="65.25" customHeight="1">
      <c r="A18" s="781" t="s">
        <v>82</v>
      </c>
      <c r="B18" s="812" t="s">
        <v>75</v>
      </c>
      <c r="C18" s="812" t="s">
        <v>76</v>
      </c>
      <c r="D18" s="838" t="s">
        <v>164</v>
      </c>
      <c r="E18" s="839" t="s">
        <v>316</v>
      </c>
      <c r="F18" s="843" t="s">
        <v>317</v>
      </c>
      <c r="G18" s="816" t="s">
        <v>77</v>
      </c>
      <c r="H18" s="817">
        <v>810000</v>
      </c>
      <c r="I18" s="651"/>
    </row>
    <row r="19" spans="1:9" s="650" customFormat="1" ht="60.75">
      <c r="A19" s="780" t="s">
        <v>92</v>
      </c>
      <c r="B19" s="809" t="s">
        <v>75</v>
      </c>
      <c r="C19" s="809" t="s">
        <v>81</v>
      </c>
      <c r="D19" s="690"/>
      <c r="E19" s="690"/>
      <c r="F19" s="690"/>
      <c r="G19" s="809"/>
      <c r="H19" s="811">
        <f>+H20</f>
        <v>1805700</v>
      </c>
      <c r="I19" s="651"/>
    </row>
    <row r="20" spans="1:9" s="650" customFormat="1" ht="21" customHeight="1">
      <c r="A20" s="792" t="s">
        <v>167</v>
      </c>
      <c r="B20" s="827" t="s">
        <v>75</v>
      </c>
      <c r="C20" s="827" t="s">
        <v>81</v>
      </c>
      <c r="D20" s="835" t="s">
        <v>166</v>
      </c>
      <c r="E20" s="836" t="s">
        <v>316</v>
      </c>
      <c r="F20" s="855" t="s">
        <v>318</v>
      </c>
      <c r="G20" s="827"/>
      <c r="H20" s="828">
        <f>+H21</f>
        <v>1805700</v>
      </c>
      <c r="I20" s="649"/>
    </row>
    <row r="21" spans="1:9" s="650" customFormat="1" ht="21">
      <c r="A21" s="784" t="s">
        <v>169</v>
      </c>
      <c r="B21" s="816" t="s">
        <v>75</v>
      </c>
      <c r="C21" s="816" t="s">
        <v>81</v>
      </c>
      <c r="D21" s="685" t="s">
        <v>168</v>
      </c>
      <c r="E21" s="685" t="s">
        <v>316</v>
      </c>
      <c r="F21" s="806" t="s">
        <v>318</v>
      </c>
      <c r="G21" s="816"/>
      <c r="H21" s="817">
        <f>+H22</f>
        <v>1805700</v>
      </c>
      <c r="I21" s="649"/>
    </row>
    <row r="22" spans="1:9" s="650" customFormat="1" ht="42">
      <c r="A22" s="784" t="s">
        <v>142</v>
      </c>
      <c r="B22" s="816" t="s">
        <v>75</v>
      </c>
      <c r="C22" s="816" t="s">
        <v>81</v>
      </c>
      <c r="D22" s="838" t="s">
        <v>168</v>
      </c>
      <c r="E22" s="839" t="s">
        <v>316</v>
      </c>
      <c r="F22" s="843" t="s">
        <v>317</v>
      </c>
      <c r="G22" s="816"/>
      <c r="H22" s="817">
        <f>SUM(H23:H25)</f>
        <v>1805700</v>
      </c>
      <c r="I22" s="649"/>
    </row>
    <row r="23" spans="1:9" s="650" customFormat="1" ht="64.5" customHeight="1">
      <c r="A23" s="781" t="s">
        <v>82</v>
      </c>
      <c r="B23" s="812" t="s">
        <v>75</v>
      </c>
      <c r="C23" s="812" t="s">
        <v>81</v>
      </c>
      <c r="D23" s="685" t="s">
        <v>168</v>
      </c>
      <c r="E23" s="685" t="s">
        <v>316</v>
      </c>
      <c r="F23" s="806" t="s">
        <v>317</v>
      </c>
      <c r="G23" s="816" t="s">
        <v>77</v>
      </c>
      <c r="H23" s="817">
        <f>1239000+374178+123440-4000+17900</f>
        <v>1750518</v>
      </c>
      <c r="I23" s="649"/>
    </row>
    <row r="24" spans="1:9" s="650" customFormat="1" ht="42">
      <c r="A24" s="782" t="s">
        <v>432</v>
      </c>
      <c r="B24" s="812" t="s">
        <v>75</v>
      </c>
      <c r="C24" s="812" t="s">
        <v>81</v>
      </c>
      <c r="D24" s="838" t="s">
        <v>168</v>
      </c>
      <c r="E24" s="839" t="s">
        <v>316</v>
      </c>
      <c r="F24" s="843" t="s">
        <v>317</v>
      </c>
      <c r="G24" s="816" t="s">
        <v>84</v>
      </c>
      <c r="H24" s="817">
        <v>25200</v>
      </c>
      <c r="I24" s="649"/>
    </row>
    <row r="25" spans="1:9" s="650" customFormat="1" ht="21">
      <c r="A25" s="782" t="s">
        <v>85</v>
      </c>
      <c r="B25" s="812" t="s">
        <v>75</v>
      </c>
      <c r="C25" s="812" t="s">
        <v>81</v>
      </c>
      <c r="D25" s="685" t="s">
        <v>168</v>
      </c>
      <c r="E25" s="685" t="s">
        <v>316</v>
      </c>
      <c r="F25" s="806" t="s">
        <v>317</v>
      </c>
      <c r="G25" s="816" t="s">
        <v>86</v>
      </c>
      <c r="H25" s="817">
        <f>3060+26922</f>
        <v>29982</v>
      </c>
      <c r="I25" s="649"/>
    </row>
    <row r="26" spans="1:9" s="650" customFormat="1" ht="40.5">
      <c r="A26" s="779" t="s">
        <v>93</v>
      </c>
      <c r="B26" s="809" t="s">
        <v>75</v>
      </c>
      <c r="C26" s="809" t="s">
        <v>87</v>
      </c>
      <c r="D26" s="835"/>
      <c r="E26" s="836"/>
      <c r="F26" s="844"/>
      <c r="G26" s="809"/>
      <c r="H26" s="811">
        <f>+H27+H45</f>
        <v>49340</v>
      </c>
      <c r="I26" s="649"/>
    </row>
    <row r="27" spans="1:9" s="650" customFormat="1" ht="40.5">
      <c r="A27" s="792" t="s">
        <v>171</v>
      </c>
      <c r="B27" s="827" t="s">
        <v>75</v>
      </c>
      <c r="C27" s="827" t="s">
        <v>87</v>
      </c>
      <c r="D27" s="690" t="s">
        <v>170</v>
      </c>
      <c r="E27" s="690" t="s">
        <v>316</v>
      </c>
      <c r="F27" s="851" t="s">
        <v>318</v>
      </c>
      <c r="G27" s="827"/>
      <c r="H27" s="828">
        <f>+H28+H33+H38</f>
        <v>36000</v>
      </c>
      <c r="I27" s="649"/>
    </row>
    <row r="28" spans="1:9" s="650" customFormat="1" ht="21">
      <c r="A28" s="793" t="s">
        <v>177</v>
      </c>
      <c r="B28" s="816" t="s">
        <v>75</v>
      </c>
      <c r="C28" s="816" t="s">
        <v>87</v>
      </c>
      <c r="D28" s="838" t="s">
        <v>176</v>
      </c>
      <c r="E28" s="839" t="s">
        <v>316</v>
      </c>
      <c r="F28" s="843" t="s">
        <v>318</v>
      </c>
      <c r="G28" s="816"/>
      <c r="H28" s="817">
        <f>+H29</f>
        <v>36000</v>
      </c>
      <c r="I28" s="649"/>
    </row>
    <row r="29" spans="1:9" s="650" customFormat="1" ht="43.5" customHeight="1">
      <c r="A29" s="794" t="s">
        <v>599</v>
      </c>
      <c r="B29" s="816" t="s">
        <v>75</v>
      </c>
      <c r="C29" s="816" t="s">
        <v>87</v>
      </c>
      <c r="D29" s="685" t="s">
        <v>176</v>
      </c>
      <c r="E29" s="685" t="s">
        <v>316</v>
      </c>
      <c r="F29" s="887" t="s">
        <v>600</v>
      </c>
      <c r="G29" s="816"/>
      <c r="H29" s="817">
        <f>SUM(H30:H32)</f>
        <v>36000</v>
      </c>
      <c r="I29" s="649"/>
    </row>
    <row r="30" spans="1:9" s="650" customFormat="1" ht="33.75" customHeight="1">
      <c r="A30" s="795" t="s">
        <v>88</v>
      </c>
      <c r="B30" s="812" t="s">
        <v>75</v>
      </c>
      <c r="C30" s="812" t="s">
        <v>87</v>
      </c>
      <c r="D30" s="838" t="s">
        <v>176</v>
      </c>
      <c r="E30" s="839" t="s">
        <v>316</v>
      </c>
      <c r="F30" s="888" t="s">
        <v>600</v>
      </c>
      <c r="G30" s="816" t="s">
        <v>89</v>
      </c>
      <c r="H30" s="817">
        <v>36000</v>
      </c>
      <c r="I30" s="649"/>
    </row>
    <row r="31" spans="1:9" s="650" customFormat="1" ht="33.75" customHeight="1" hidden="1">
      <c r="A31" s="782" t="s">
        <v>432</v>
      </c>
      <c r="B31" s="812" t="s">
        <v>75</v>
      </c>
      <c r="C31" s="812" t="s">
        <v>87</v>
      </c>
      <c r="D31" s="685" t="s">
        <v>176</v>
      </c>
      <c r="E31" s="685" t="s">
        <v>316</v>
      </c>
      <c r="F31" s="806" t="s">
        <v>317</v>
      </c>
      <c r="G31" s="816" t="s">
        <v>84</v>
      </c>
      <c r="H31" s="817">
        <v>0</v>
      </c>
      <c r="I31" s="649"/>
    </row>
    <row r="32" spans="1:9" s="650" customFormat="1" ht="21" hidden="1">
      <c r="A32" s="782" t="s">
        <v>85</v>
      </c>
      <c r="B32" s="812" t="s">
        <v>75</v>
      </c>
      <c r="C32" s="812" t="s">
        <v>87</v>
      </c>
      <c r="D32" s="838" t="s">
        <v>172</v>
      </c>
      <c r="E32" s="839"/>
      <c r="F32" s="843" t="s">
        <v>141</v>
      </c>
      <c r="G32" s="816" t="s">
        <v>86</v>
      </c>
      <c r="H32" s="817"/>
      <c r="I32" s="649"/>
    </row>
    <row r="33" spans="1:9" s="650" customFormat="1" ht="21" hidden="1">
      <c r="A33" s="784" t="s">
        <v>175</v>
      </c>
      <c r="B33" s="816" t="s">
        <v>75</v>
      </c>
      <c r="C33" s="816" t="s">
        <v>87</v>
      </c>
      <c r="D33" s="685" t="s">
        <v>174</v>
      </c>
      <c r="E33" s="685"/>
      <c r="F33" s="806" t="s">
        <v>138</v>
      </c>
      <c r="G33" s="816"/>
      <c r="H33" s="817">
        <f>+H34</f>
        <v>0</v>
      </c>
      <c r="I33" s="649"/>
    </row>
    <row r="34" spans="1:9" s="650" customFormat="1" ht="42" hidden="1">
      <c r="A34" s="784" t="s">
        <v>142</v>
      </c>
      <c r="B34" s="816" t="s">
        <v>75</v>
      </c>
      <c r="C34" s="816" t="s">
        <v>87</v>
      </c>
      <c r="D34" s="838" t="s">
        <v>174</v>
      </c>
      <c r="E34" s="839"/>
      <c r="F34" s="843" t="s">
        <v>141</v>
      </c>
      <c r="G34" s="816"/>
      <c r="H34" s="817">
        <f>SUM(H35:H37)</f>
        <v>0</v>
      </c>
      <c r="I34" s="649"/>
    </row>
    <row r="35" spans="1:9" s="650" customFormat="1" ht="43.5" customHeight="1" hidden="1">
      <c r="A35" s="781" t="s">
        <v>82</v>
      </c>
      <c r="B35" s="812" t="s">
        <v>75</v>
      </c>
      <c r="C35" s="812" t="s">
        <v>87</v>
      </c>
      <c r="D35" s="685" t="s">
        <v>174</v>
      </c>
      <c r="E35" s="685"/>
      <c r="F35" s="806" t="s">
        <v>141</v>
      </c>
      <c r="G35" s="816" t="s">
        <v>77</v>
      </c>
      <c r="H35" s="817"/>
      <c r="I35" s="649"/>
    </row>
    <row r="36" spans="1:9" s="650" customFormat="1" ht="21" hidden="1">
      <c r="A36" s="782" t="s">
        <v>83</v>
      </c>
      <c r="B36" s="812" t="s">
        <v>75</v>
      </c>
      <c r="C36" s="812" t="s">
        <v>87</v>
      </c>
      <c r="D36" s="838" t="s">
        <v>174</v>
      </c>
      <c r="E36" s="839"/>
      <c r="F36" s="843" t="s">
        <v>141</v>
      </c>
      <c r="G36" s="816" t="s">
        <v>84</v>
      </c>
      <c r="H36" s="817"/>
      <c r="I36" s="649"/>
    </row>
    <row r="37" spans="1:9" s="650" customFormat="1" ht="21" hidden="1">
      <c r="A37" s="782" t="s">
        <v>85</v>
      </c>
      <c r="B37" s="812" t="s">
        <v>75</v>
      </c>
      <c r="C37" s="812" t="s">
        <v>87</v>
      </c>
      <c r="D37" s="685" t="s">
        <v>174</v>
      </c>
      <c r="E37" s="685"/>
      <c r="F37" s="806" t="s">
        <v>141</v>
      </c>
      <c r="G37" s="816" t="s">
        <v>86</v>
      </c>
      <c r="H37" s="817"/>
      <c r="I37" s="649"/>
    </row>
    <row r="38" spans="1:9" s="650" customFormat="1" ht="21" hidden="1">
      <c r="A38" s="784" t="s">
        <v>177</v>
      </c>
      <c r="B38" s="816" t="s">
        <v>75</v>
      </c>
      <c r="C38" s="816" t="s">
        <v>87</v>
      </c>
      <c r="D38" s="838" t="s">
        <v>176</v>
      </c>
      <c r="E38" s="839"/>
      <c r="F38" s="843" t="s">
        <v>138</v>
      </c>
      <c r="G38" s="816"/>
      <c r="H38" s="817">
        <f>+H39</f>
        <v>0</v>
      </c>
      <c r="I38" s="649"/>
    </row>
    <row r="39" spans="1:9" s="650" customFormat="1" ht="42" hidden="1">
      <c r="A39" s="784" t="s">
        <v>142</v>
      </c>
      <c r="B39" s="816" t="s">
        <v>75</v>
      </c>
      <c r="C39" s="816" t="s">
        <v>87</v>
      </c>
      <c r="D39" s="685" t="s">
        <v>176</v>
      </c>
      <c r="E39" s="685"/>
      <c r="F39" s="806" t="s">
        <v>141</v>
      </c>
      <c r="G39" s="816"/>
      <c r="H39" s="817">
        <f>SUM(H40:H42)</f>
        <v>0</v>
      </c>
      <c r="I39" s="649"/>
    </row>
    <row r="40" spans="1:9" s="650" customFormat="1" ht="43.5" customHeight="1" hidden="1">
      <c r="A40" s="781" t="s">
        <v>82</v>
      </c>
      <c r="B40" s="812" t="s">
        <v>75</v>
      </c>
      <c r="C40" s="812" t="s">
        <v>87</v>
      </c>
      <c r="D40" s="838" t="s">
        <v>176</v>
      </c>
      <c r="E40" s="839"/>
      <c r="F40" s="843" t="s">
        <v>141</v>
      </c>
      <c r="G40" s="816" t="s">
        <v>77</v>
      </c>
      <c r="H40" s="817"/>
      <c r="I40" s="649"/>
    </row>
    <row r="41" spans="1:9" s="650" customFormat="1" ht="21" hidden="1">
      <c r="A41" s="782" t="s">
        <v>83</v>
      </c>
      <c r="B41" s="812" t="s">
        <v>75</v>
      </c>
      <c r="C41" s="812" t="s">
        <v>87</v>
      </c>
      <c r="D41" s="685" t="s">
        <v>176</v>
      </c>
      <c r="E41" s="685"/>
      <c r="F41" s="806" t="s">
        <v>141</v>
      </c>
      <c r="G41" s="816" t="s">
        <v>84</v>
      </c>
      <c r="H41" s="817"/>
      <c r="I41" s="649"/>
    </row>
    <row r="42" spans="1:9" s="650" customFormat="1" ht="21" hidden="1">
      <c r="A42" s="782" t="s">
        <v>85</v>
      </c>
      <c r="B42" s="812" t="s">
        <v>75</v>
      </c>
      <c r="C42" s="812" t="s">
        <v>87</v>
      </c>
      <c r="D42" s="838" t="s">
        <v>176</v>
      </c>
      <c r="E42" s="839"/>
      <c r="F42" s="843" t="s">
        <v>141</v>
      </c>
      <c r="G42" s="816" t="s">
        <v>86</v>
      </c>
      <c r="H42" s="817"/>
      <c r="I42" s="649"/>
    </row>
    <row r="43" spans="1:9" s="650" customFormat="1" ht="42" hidden="1">
      <c r="A43" s="785" t="s">
        <v>179</v>
      </c>
      <c r="B43" s="816" t="s">
        <v>75</v>
      </c>
      <c r="C43" s="816" t="s">
        <v>87</v>
      </c>
      <c r="D43" s="721" t="s">
        <v>176</v>
      </c>
      <c r="E43" s="721"/>
      <c r="F43" s="845" t="s">
        <v>178</v>
      </c>
      <c r="G43" s="816"/>
      <c r="H43" s="817">
        <f>+H44</f>
        <v>0</v>
      </c>
      <c r="I43" s="649"/>
    </row>
    <row r="44" spans="1:9" s="643" customFormat="1" ht="21" hidden="1">
      <c r="A44" s="781" t="s">
        <v>88</v>
      </c>
      <c r="B44" s="812" t="s">
        <v>75</v>
      </c>
      <c r="C44" s="812" t="s">
        <v>87</v>
      </c>
      <c r="D44" s="846" t="s">
        <v>176</v>
      </c>
      <c r="E44" s="847"/>
      <c r="F44" s="848" t="s">
        <v>178</v>
      </c>
      <c r="G44" s="812" t="s">
        <v>89</v>
      </c>
      <c r="H44" s="829"/>
      <c r="I44" s="646"/>
    </row>
    <row r="45" spans="1:9" s="643" customFormat="1" ht="21">
      <c r="A45" s="787" t="s">
        <v>181</v>
      </c>
      <c r="B45" s="809" t="s">
        <v>75</v>
      </c>
      <c r="C45" s="809" t="s">
        <v>87</v>
      </c>
      <c r="D45" s="690" t="s">
        <v>180</v>
      </c>
      <c r="E45" s="690"/>
      <c r="F45" s="837" t="s">
        <v>318</v>
      </c>
      <c r="G45" s="809"/>
      <c r="H45" s="811">
        <f>H48</f>
        <v>13340</v>
      </c>
      <c r="I45" s="646"/>
    </row>
    <row r="46" spans="1:9" s="643" customFormat="1" ht="21">
      <c r="A46" s="781" t="s">
        <v>183</v>
      </c>
      <c r="B46" s="812" t="s">
        <v>75</v>
      </c>
      <c r="C46" s="812" t="s">
        <v>87</v>
      </c>
      <c r="D46" s="842" t="s">
        <v>182</v>
      </c>
      <c r="E46" s="839" t="s">
        <v>316</v>
      </c>
      <c r="F46" s="840" t="s">
        <v>318</v>
      </c>
      <c r="G46" s="812"/>
      <c r="H46" s="813">
        <f>H47</f>
        <v>13340</v>
      </c>
      <c r="I46" s="646"/>
    </row>
    <row r="47" spans="1:9" s="650" customFormat="1" ht="42">
      <c r="A47" s="784" t="s">
        <v>550</v>
      </c>
      <c r="B47" s="816" t="s">
        <v>75</v>
      </c>
      <c r="C47" s="816" t="s">
        <v>87</v>
      </c>
      <c r="D47" s="685" t="s">
        <v>182</v>
      </c>
      <c r="E47" s="685" t="s">
        <v>316</v>
      </c>
      <c r="F47" s="806" t="s">
        <v>551</v>
      </c>
      <c r="G47" s="816"/>
      <c r="H47" s="817">
        <f>SUM(H48:H48)</f>
        <v>13340</v>
      </c>
      <c r="I47" s="649"/>
    </row>
    <row r="48" spans="1:9" s="650" customFormat="1" ht="21">
      <c r="A48" s="782" t="s">
        <v>88</v>
      </c>
      <c r="B48" s="812" t="s">
        <v>75</v>
      </c>
      <c r="C48" s="812" t="s">
        <v>87</v>
      </c>
      <c r="D48" s="685" t="s">
        <v>182</v>
      </c>
      <c r="E48" s="685" t="s">
        <v>316</v>
      </c>
      <c r="F48" s="806" t="s">
        <v>551</v>
      </c>
      <c r="G48" s="816" t="s">
        <v>89</v>
      </c>
      <c r="H48" s="817">
        <v>13340</v>
      </c>
      <c r="I48" s="649"/>
    </row>
    <row r="49" spans="1:9" s="643" customFormat="1" ht="21" hidden="1">
      <c r="A49" s="787" t="s">
        <v>181</v>
      </c>
      <c r="B49" s="809" t="s">
        <v>75</v>
      </c>
      <c r="C49" s="809" t="s">
        <v>91</v>
      </c>
      <c r="D49" s="889" t="s">
        <v>180</v>
      </c>
      <c r="E49" s="890"/>
      <c r="F49" s="891" t="s">
        <v>318</v>
      </c>
      <c r="G49" s="809"/>
      <c r="H49" s="811">
        <f>H50</f>
        <v>0</v>
      </c>
      <c r="I49" s="646"/>
    </row>
    <row r="50" spans="1:9" s="650" customFormat="1" ht="21" hidden="1">
      <c r="A50" s="784" t="s">
        <v>186</v>
      </c>
      <c r="B50" s="816" t="s">
        <v>75</v>
      </c>
      <c r="C50" s="816" t="s">
        <v>91</v>
      </c>
      <c r="D50" s="838" t="s">
        <v>185</v>
      </c>
      <c r="E50" s="839"/>
      <c r="F50" s="843" t="s">
        <v>318</v>
      </c>
      <c r="G50" s="816"/>
      <c r="H50" s="817">
        <f>+H51</f>
        <v>0</v>
      </c>
      <c r="I50" s="649"/>
    </row>
    <row r="51" spans="1:9" s="650" customFormat="1" ht="21" hidden="1">
      <c r="A51" s="784" t="s">
        <v>188</v>
      </c>
      <c r="B51" s="816" t="s">
        <v>75</v>
      </c>
      <c r="C51" s="816" t="s">
        <v>91</v>
      </c>
      <c r="D51" s="685" t="s">
        <v>185</v>
      </c>
      <c r="E51" s="685"/>
      <c r="F51" s="806" t="s">
        <v>549</v>
      </c>
      <c r="G51" s="816"/>
      <c r="H51" s="817">
        <f>+H52</f>
        <v>0</v>
      </c>
      <c r="I51" s="649"/>
    </row>
    <row r="52" spans="1:9" s="643" customFormat="1" ht="21" hidden="1">
      <c r="A52" s="782" t="s">
        <v>83</v>
      </c>
      <c r="B52" s="812" t="s">
        <v>75</v>
      </c>
      <c r="C52" s="812" t="s">
        <v>91</v>
      </c>
      <c r="D52" s="838" t="s">
        <v>185</v>
      </c>
      <c r="E52" s="839"/>
      <c r="F52" s="843" t="s">
        <v>549</v>
      </c>
      <c r="G52" s="812" t="s">
        <v>84</v>
      </c>
      <c r="H52" s="829">
        <v>0</v>
      </c>
      <c r="I52" s="646"/>
    </row>
    <row r="53" spans="1:9" s="653" customFormat="1" ht="21" customHeight="1">
      <c r="A53" s="779" t="s">
        <v>191</v>
      </c>
      <c r="B53" s="809" t="s">
        <v>75</v>
      </c>
      <c r="C53" s="778">
        <v>11</v>
      </c>
      <c r="D53" s="690"/>
      <c r="E53" s="690"/>
      <c r="F53" s="690"/>
      <c r="G53" s="812"/>
      <c r="H53" s="811">
        <f>H54</f>
        <v>30000</v>
      </c>
      <c r="I53" s="652"/>
    </row>
    <row r="54" spans="1:9" s="653" customFormat="1" ht="22.5" customHeight="1">
      <c r="A54" s="781" t="s">
        <v>94</v>
      </c>
      <c r="B54" s="812" t="s">
        <v>75</v>
      </c>
      <c r="C54" s="866">
        <v>11</v>
      </c>
      <c r="D54" s="842" t="s">
        <v>189</v>
      </c>
      <c r="E54" s="839"/>
      <c r="F54" s="840" t="s">
        <v>318</v>
      </c>
      <c r="G54" s="812"/>
      <c r="H54" s="813">
        <f>H55</f>
        <v>30000</v>
      </c>
      <c r="I54" s="652"/>
    </row>
    <row r="55" spans="1:9" s="653" customFormat="1" ht="18.75" customHeight="1">
      <c r="A55" s="781" t="s">
        <v>95</v>
      </c>
      <c r="B55" s="812" t="s">
        <v>75</v>
      </c>
      <c r="C55" s="866">
        <v>11</v>
      </c>
      <c r="D55" s="776" t="s">
        <v>190</v>
      </c>
      <c r="E55" s="685" t="s">
        <v>316</v>
      </c>
      <c r="F55" s="807" t="s">
        <v>318</v>
      </c>
      <c r="G55" s="812"/>
      <c r="H55" s="813">
        <f>H56</f>
        <v>30000</v>
      </c>
      <c r="I55" s="652"/>
    </row>
    <row r="56" spans="1:9" s="653" customFormat="1" ht="22.5" customHeight="1">
      <c r="A56" s="782" t="s">
        <v>192</v>
      </c>
      <c r="B56" s="812" t="s">
        <v>75</v>
      </c>
      <c r="C56" s="866">
        <v>11</v>
      </c>
      <c r="D56" s="842" t="s">
        <v>190</v>
      </c>
      <c r="E56" s="839" t="s">
        <v>316</v>
      </c>
      <c r="F56" s="849" t="s">
        <v>928</v>
      </c>
      <c r="G56" s="812"/>
      <c r="H56" s="813">
        <f>H57</f>
        <v>30000</v>
      </c>
      <c r="I56" s="652"/>
    </row>
    <row r="57" spans="1:9" s="653" customFormat="1" ht="27.75" customHeight="1">
      <c r="A57" s="782" t="s">
        <v>85</v>
      </c>
      <c r="B57" s="812" t="s">
        <v>75</v>
      </c>
      <c r="C57" s="866">
        <v>11</v>
      </c>
      <c r="D57" s="776" t="s">
        <v>190</v>
      </c>
      <c r="E57" s="685" t="s">
        <v>316</v>
      </c>
      <c r="F57" s="691" t="s">
        <v>928</v>
      </c>
      <c r="G57" s="812" t="s">
        <v>86</v>
      </c>
      <c r="H57" s="813">
        <v>30000</v>
      </c>
      <c r="I57" s="652"/>
    </row>
    <row r="58" spans="1:9" s="653" customFormat="1" ht="21">
      <c r="A58" s="780" t="s">
        <v>96</v>
      </c>
      <c r="B58" s="809" t="s">
        <v>75</v>
      </c>
      <c r="C58" s="809" t="s">
        <v>97</v>
      </c>
      <c r="D58" s="830"/>
      <c r="E58" s="836"/>
      <c r="F58" s="834"/>
      <c r="G58" s="809"/>
      <c r="H58" s="811">
        <f>+H79+H103+H109+H64+H93+H98+H59+H88</f>
        <v>4100069</v>
      </c>
      <c r="I58" s="652"/>
    </row>
    <row r="59" spans="1:9" s="650" customFormat="1" ht="60.75">
      <c r="A59" s="780" t="s">
        <v>715</v>
      </c>
      <c r="B59" s="809" t="s">
        <v>75</v>
      </c>
      <c r="C59" s="809" t="s">
        <v>97</v>
      </c>
      <c r="D59" s="690" t="s">
        <v>137</v>
      </c>
      <c r="E59" s="690"/>
      <c r="F59" s="837" t="s">
        <v>138</v>
      </c>
      <c r="G59" s="809"/>
      <c r="H59" s="811">
        <f>+H60</f>
        <v>66</v>
      </c>
      <c r="I59" s="649"/>
    </row>
    <row r="60" spans="1:9" s="650" customFormat="1" ht="42">
      <c r="A60" s="781" t="s">
        <v>611</v>
      </c>
      <c r="B60" s="812" t="s">
        <v>75</v>
      </c>
      <c r="C60" s="812" t="s">
        <v>97</v>
      </c>
      <c r="D60" s="838" t="s">
        <v>291</v>
      </c>
      <c r="E60" s="839"/>
      <c r="F60" s="840" t="s">
        <v>138</v>
      </c>
      <c r="G60" s="812"/>
      <c r="H60" s="813">
        <f>H62</f>
        <v>66</v>
      </c>
      <c r="I60" s="649"/>
    </row>
    <row r="61" spans="1:9" s="650" customFormat="1" ht="126">
      <c r="A61" s="782" t="s">
        <v>453</v>
      </c>
      <c r="B61" s="812" t="s">
        <v>75</v>
      </c>
      <c r="C61" s="812" t="s">
        <v>97</v>
      </c>
      <c r="D61" s="776" t="s">
        <v>291</v>
      </c>
      <c r="E61" s="685" t="s">
        <v>76</v>
      </c>
      <c r="F61" s="806" t="s">
        <v>318</v>
      </c>
      <c r="G61" s="812"/>
      <c r="H61" s="813">
        <f>H62</f>
        <v>66</v>
      </c>
      <c r="I61" s="649">
        <v>0</v>
      </c>
    </row>
    <row r="62" spans="1:9" s="650" customFormat="1" ht="21">
      <c r="A62" s="784" t="s">
        <v>423</v>
      </c>
      <c r="B62" s="816" t="s">
        <v>75</v>
      </c>
      <c r="C62" s="816" t="s">
        <v>97</v>
      </c>
      <c r="D62" s="838" t="s">
        <v>291</v>
      </c>
      <c r="E62" s="839" t="s">
        <v>76</v>
      </c>
      <c r="F62" s="843" t="s">
        <v>424</v>
      </c>
      <c r="G62" s="816"/>
      <c r="H62" s="817">
        <f>H63</f>
        <v>66</v>
      </c>
      <c r="I62" s="649"/>
    </row>
    <row r="63" spans="1:9" s="650" customFormat="1" ht="73.5" customHeight="1">
      <c r="A63" s="781" t="s">
        <v>82</v>
      </c>
      <c r="B63" s="812" t="s">
        <v>75</v>
      </c>
      <c r="C63" s="812" t="s">
        <v>97</v>
      </c>
      <c r="D63" s="685" t="s">
        <v>291</v>
      </c>
      <c r="E63" s="685" t="s">
        <v>76</v>
      </c>
      <c r="F63" s="806" t="s">
        <v>424</v>
      </c>
      <c r="G63" s="816" t="s">
        <v>77</v>
      </c>
      <c r="H63" s="817">
        <v>66</v>
      </c>
      <c r="I63" s="649"/>
    </row>
    <row r="64" spans="1:9" s="650" customFormat="1" ht="81">
      <c r="A64" s="792" t="s">
        <v>931</v>
      </c>
      <c r="B64" s="827" t="s">
        <v>75</v>
      </c>
      <c r="C64" s="827" t="s">
        <v>97</v>
      </c>
      <c r="D64" s="835" t="s">
        <v>263</v>
      </c>
      <c r="E64" s="836" t="s">
        <v>316</v>
      </c>
      <c r="F64" s="855" t="s">
        <v>318</v>
      </c>
      <c r="G64" s="827"/>
      <c r="H64" s="828">
        <f>+H69+H65</f>
        <v>2934</v>
      </c>
      <c r="I64" s="651"/>
    </row>
    <row r="65" spans="1:9" s="650" customFormat="1" ht="63">
      <c r="A65" s="784" t="s">
        <v>605</v>
      </c>
      <c r="B65" s="816" t="s">
        <v>75</v>
      </c>
      <c r="C65" s="816" t="s">
        <v>97</v>
      </c>
      <c r="D65" s="685" t="s">
        <v>149</v>
      </c>
      <c r="E65" s="685" t="s">
        <v>316</v>
      </c>
      <c r="F65" s="806" t="s">
        <v>318</v>
      </c>
      <c r="G65" s="816"/>
      <c r="H65" s="817">
        <f>H67</f>
        <v>1305</v>
      </c>
      <c r="I65" s="649"/>
    </row>
    <row r="66" spans="1:9" s="650" customFormat="1" ht="42">
      <c r="A66" s="784" t="s">
        <v>656</v>
      </c>
      <c r="B66" s="812" t="s">
        <v>75</v>
      </c>
      <c r="C66" s="812" t="s">
        <v>97</v>
      </c>
      <c r="D66" s="842" t="s">
        <v>149</v>
      </c>
      <c r="E66" s="839" t="s">
        <v>75</v>
      </c>
      <c r="F66" s="840" t="s">
        <v>318</v>
      </c>
      <c r="G66" s="812"/>
      <c r="H66" s="813">
        <f>H67</f>
        <v>1305</v>
      </c>
      <c r="I66" s="649"/>
    </row>
    <row r="67" spans="1:9" s="650" customFormat="1" ht="30" customHeight="1">
      <c r="A67" s="784" t="s">
        <v>423</v>
      </c>
      <c r="B67" s="816" t="s">
        <v>75</v>
      </c>
      <c r="C67" s="816" t="s">
        <v>97</v>
      </c>
      <c r="D67" s="685" t="s">
        <v>149</v>
      </c>
      <c r="E67" s="685" t="s">
        <v>75</v>
      </c>
      <c r="F67" s="806" t="s">
        <v>424</v>
      </c>
      <c r="G67" s="816"/>
      <c r="H67" s="817">
        <f>H68</f>
        <v>1305</v>
      </c>
      <c r="I67" s="649"/>
    </row>
    <row r="68" spans="1:9" s="650" customFormat="1" ht="78.75" customHeight="1">
      <c r="A68" s="781" t="s">
        <v>82</v>
      </c>
      <c r="B68" s="812" t="s">
        <v>75</v>
      </c>
      <c r="C68" s="812" t="s">
        <v>97</v>
      </c>
      <c r="D68" s="838" t="s">
        <v>149</v>
      </c>
      <c r="E68" s="839" t="s">
        <v>75</v>
      </c>
      <c r="F68" s="843" t="s">
        <v>424</v>
      </c>
      <c r="G68" s="816" t="s">
        <v>77</v>
      </c>
      <c r="H68" s="817">
        <v>1305</v>
      </c>
      <c r="I68" s="649"/>
    </row>
    <row r="69" spans="1:9" s="650" customFormat="1" ht="42">
      <c r="A69" s="784" t="s">
        <v>657</v>
      </c>
      <c r="B69" s="816" t="s">
        <v>75</v>
      </c>
      <c r="C69" s="816" t="s">
        <v>97</v>
      </c>
      <c r="D69" s="685" t="s">
        <v>260</v>
      </c>
      <c r="E69" s="685" t="s">
        <v>316</v>
      </c>
      <c r="F69" s="806" t="s">
        <v>318</v>
      </c>
      <c r="G69" s="816"/>
      <c r="H69" s="817">
        <f>H70+H73+H76</f>
        <v>1629</v>
      </c>
      <c r="I69" s="649"/>
    </row>
    <row r="70" spans="1:9" s="650" customFormat="1" ht="147">
      <c r="A70" s="781" t="s">
        <v>422</v>
      </c>
      <c r="B70" s="812" t="s">
        <v>75</v>
      </c>
      <c r="C70" s="812" t="s">
        <v>97</v>
      </c>
      <c r="D70" s="842" t="s">
        <v>260</v>
      </c>
      <c r="E70" s="839" t="s">
        <v>102</v>
      </c>
      <c r="F70" s="840" t="s">
        <v>318</v>
      </c>
      <c r="G70" s="812"/>
      <c r="H70" s="813">
        <f>H71</f>
        <v>676</v>
      </c>
      <c r="I70" s="649"/>
    </row>
    <row r="71" spans="1:9" s="650" customFormat="1" ht="21">
      <c r="A71" s="784" t="s">
        <v>423</v>
      </c>
      <c r="B71" s="816" t="s">
        <v>75</v>
      </c>
      <c r="C71" s="816" t="s">
        <v>97</v>
      </c>
      <c r="D71" s="685" t="s">
        <v>260</v>
      </c>
      <c r="E71" s="685" t="s">
        <v>102</v>
      </c>
      <c r="F71" s="806" t="s">
        <v>424</v>
      </c>
      <c r="G71" s="816"/>
      <c r="H71" s="817">
        <f>H72</f>
        <v>676</v>
      </c>
      <c r="I71" s="649"/>
    </row>
    <row r="72" spans="1:9" s="650" customFormat="1" ht="95.25" customHeight="1">
      <c r="A72" s="781" t="s">
        <v>82</v>
      </c>
      <c r="B72" s="812" t="s">
        <v>75</v>
      </c>
      <c r="C72" s="812" t="s">
        <v>97</v>
      </c>
      <c r="D72" s="838" t="s">
        <v>260</v>
      </c>
      <c r="E72" s="839" t="s">
        <v>102</v>
      </c>
      <c r="F72" s="843" t="s">
        <v>424</v>
      </c>
      <c r="G72" s="816" t="s">
        <v>77</v>
      </c>
      <c r="H72" s="817">
        <v>676</v>
      </c>
      <c r="I72" s="649"/>
    </row>
    <row r="73" spans="1:9" s="650" customFormat="1" ht="332.25" customHeight="1">
      <c r="A73" s="781" t="s">
        <v>425</v>
      </c>
      <c r="B73" s="812" t="s">
        <v>75</v>
      </c>
      <c r="C73" s="812" t="s">
        <v>97</v>
      </c>
      <c r="D73" s="842" t="s">
        <v>260</v>
      </c>
      <c r="E73" s="839" t="s">
        <v>81</v>
      </c>
      <c r="F73" s="893" t="s">
        <v>318</v>
      </c>
      <c r="G73" s="812"/>
      <c r="H73" s="813">
        <f>H74</f>
        <v>869</v>
      </c>
      <c r="I73" s="649"/>
    </row>
    <row r="74" spans="1:9" s="650" customFormat="1" ht="21">
      <c r="A74" s="784" t="s">
        <v>423</v>
      </c>
      <c r="B74" s="816" t="s">
        <v>75</v>
      </c>
      <c r="C74" s="816" t="s">
        <v>97</v>
      </c>
      <c r="D74" s="685" t="s">
        <v>260</v>
      </c>
      <c r="E74" s="685" t="s">
        <v>81</v>
      </c>
      <c r="F74" s="806" t="s">
        <v>424</v>
      </c>
      <c r="G74" s="892"/>
      <c r="H74" s="817">
        <f>H75</f>
        <v>869</v>
      </c>
      <c r="I74" s="649"/>
    </row>
    <row r="75" spans="1:9" s="650" customFormat="1" ht="72" customHeight="1">
      <c r="A75" s="781" t="s">
        <v>82</v>
      </c>
      <c r="B75" s="812" t="s">
        <v>75</v>
      </c>
      <c r="C75" s="812" t="s">
        <v>97</v>
      </c>
      <c r="D75" s="838" t="s">
        <v>260</v>
      </c>
      <c r="E75" s="839" t="s">
        <v>81</v>
      </c>
      <c r="F75" s="843" t="s">
        <v>424</v>
      </c>
      <c r="G75" s="816" t="s">
        <v>77</v>
      </c>
      <c r="H75" s="817">
        <v>869</v>
      </c>
      <c r="I75" s="649"/>
    </row>
    <row r="76" spans="1:9" s="650" customFormat="1" ht="69.75" customHeight="1">
      <c r="A76" s="781" t="s">
        <v>543</v>
      </c>
      <c r="B76" s="812" t="s">
        <v>75</v>
      </c>
      <c r="C76" s="812" t="s">
        <v>97</v>
      </c>
      <c r="D76" s="776" t="s">
        <v>260</v>
      </c>
      <c r="E76" s="685" t="s">
        <v>113</v>
      </c>
      <c r="F76" s="807" t="s">
        <v>318</v>
      </c>
      <c r="G76" s="812"/>
      <c r="H76" s="813">
        <f>H77</f>
        <v>84</v>
      </c>
      <c r="I76" s="649"/>
    </row>
    <row r="77" spans="1:9" s="650" customFormat="1" ht="43.5" customHeight="1">
      <c r="A77" s="784" t="s">
        <v>423</v>
      </c>
      <c r="B77" s="816" t="s">
        <v>75</v>
      </c>
      <c r="C77" s="816" t="s">
        <v>97</v>
      </c>
      <c r="D77" s="838" t="s">
        <v>260</v>
      </c>
      <c r="E77" s="839" t="s">
        <v>113</v>
      </c>
      <c r="F77" s="843" t="s">
        <v>424</v>
      </c>
      <c r="G77" s="816"/>
      <c r="H77" s="817">
        <f>H78</f>
        <v>84</v>
      </c>
      <c r="I77" s="649"/>
    </row>
    <row r="78" spans="1:9" s="650" customFormat="1" ht="62.25" customHeight="1">
      <c r="A78" s="781" t="s">
        <v>82</v>
      </c>
      <c r="B78" s="812" t="s">
        <v>75</v>
      </c>
      <c r="C78" s="812" t="s">
        <v>97</v>
      </c>
      <c r="D78" s="685" t="s">
        <v>260</v>
      </c>
      <c r="E78" s="685" t="s">
        <v>113</v>
      </c>
      <c r="F78" s="806" t="s">
        <v>424</v>
      </c>
      <c r="G78" s="816" t="s">
        <v>77</v>
      </c>
      <c r="H78" s="817">
        <v>84</v>
      </c>
      <c r="I78" s="649"/>
    </row>
    <row r="79" spans="1:9" s="655" customFormat="1" ht="60.75">
      <c r="A79" s="779" t="s">
        <v>719</v>
      </c>
      <c r="B79" s="809" t="s">
        <v>75</v>
      </c>
      <c r="C79" s="809" t="s">
        <v>97</v>
      </c>
      <c r="D79" s="830" t="s">
        <v>99</v>
      </c>
      <c r="E79" s="836" t="s">
        <v>316</v>
      </c>
      <c r="F79" s="844" t="s">
        <v>318</v>
      </c>
      <c r="G79" s="809"/>
      <c r="H79" s="811">
        <f>+H80</f>
        <v>168735</v>
      </c>
      <c r="I79" s="654"/>
    </row>
    <row r="80" spans="1:9" s="655" customFormat="1" ht="63">
      <c r="A80" s="781" t="s">
        <v>726</v>
      </c>
      <c r="B80" s="812" t="s">
        <v>75</v>
      </c>
      <c r="C80" s="812" t="s">
        <v>97</v>
      </c>
      <c r="D80" s="776" t="s">
        <v>154</v>
      </c>
      <c r="E80" s="685" t="s">
        <v>316</v>
      </c>
      <c r="F80" s="807" t="s">
        <v>318</v>
      </c>
      <c r="G80" s="812"/>
      <c r="H80" s="813">
        <f>+H82+H86</f>
        <v>168735</v>
      </c>
      <c r="I80" s="654"/>
    </row>
    <row r="81" spans="1:9" s="655" customFormat="1" ht="66.75" customHeight="1">
      <c r="A81" s="781" t="s">
        <v>320</v>
      </c>
      <c r="B81" s="812" t="s">
        <v>75</v>
      </c>
      <c r="C81" s="812" t="s">
        <v>97</v>
      </c>
      <c r="D81" s="842" t="s">
        <v>154</v>
      </c>
      <c r="E81" s="839" t="s">
        <v>75</v>
      </c>
      <c r="F81" s="840" t="s">
        <v>318</v>
      </c>
      <c r="G81" s="812"/>
      <c r="H81" s="813">
        <f>H82</f>
        <v>168000</v>
      </c>
      <c r="I81" s="654"/>
    </row>
    <row r="82" spans="1:249" s="650" customFormat="1" ht="21">
      <c r="A82" s="784" t="s">
        <v>155</v>
      </c>
      <c r="B82" s="816" t="s">
        <v>75</v>
      </c>
      <c r="C82" s="816" t="s">
        <v>97</v>
      </c>
      <c r="D82" s="685" t="s">
        <v>154</v>
      </c>
      <c r="E82" s="685" t="s">
        <v>75</v>
      </c>
      <c r="F82" s="806" t="s">
        <v>321</v>
      </c>
      <c r="G82" s="818"/>
      <c r="H82" s="859">
        <f>+H83+H84</f>
        <v>168000</v>
      </c>
      <c r="I82" s="654"/>
      <c r="J82" s="655"/>
      <c r="K82" s="655"/>
      <c r="L82" s="655"/>
      <c r="M82" s="655"/>
      <c r="N82" s="655"/>
      <c r="O82" s="655"/>
      <c r="P82" s="655"/>
      <c r="Q82" s="655"/>
      <c r="R82" s="655"/>
      <c r="S82" s="655"/>
      <c r="T82" s="655"/>
      <c r="U82" s="655"/>
      <c r="V82" s="655"/>
      <c r="W82" s="655"/>
      <c r="X82" s="655"/>
      <c r="Y82" s="655"/>
      <c r="Z82" s="655"/>
      <c r="AA82" s="655"/>
      <c r="AB82" s="655"/>
      <c r="AC82" s="655"/>
      <c r="AD82" s="655"/>
      <c r="AE82" s="655"/>
      <c r="AF82" s="655"/>
      <c r="AG82" s="655"/>
      <c r="AH82" s="655"/>
      <c r="AI82" s="655"/>
      <c r="AJ82" s="655"/>
      <c r="AK82" s="655"/>
      <c r="AL82" s="655"/>
      <c r="AM82" s="655"/>
      <c r="AN82" s="655"/>
      <c r="AO82" s="655"/>
      <c r="AP82" s="655"/>
      <c r="AQ82" s="655"/>
      <c r="AR82" s="655"/>
      <c r="AS82" s="655"/>
      <c r="AT82" s="655"/>
      <c r="AU82" s="655"/>
      <c r="AV82" s="655"/>
      <c r="AW82" s="655"/>
      <c r="AX82" s="655"/>
      <c r="AY82" s="655"/>
      <c r="AZ82" s="655"/>
      <c r="BA82" s="655"/>
      <c r="BB82" s="655"/>
      <c r="BC82" s="655"/>
      <c r="BD82" s="655"/>
      <c r="BE82" s="655"/>
      <c r="BF82" s="655"/>
      <c r="BG82" s="655"/>
      <c r="BH82" s="655"/>
      <c r="BI82" s="655"/>
      <c r="BJ82" s="655"/>
      <c r="BK82" s="655"/>
      <c r="BL82" s="655"/>
      <c r="BM82" s="655"/>
      <c r="BN82" s="655"/>
      <c r="BO82" s="655"/>
      <c r="BP82" s="655"/>
      <c r="BQ82" s="655"/>
      <c r="BR82" s="655"/>
      <c r="BS82" s="655"/>
      <c r="BT82" s="655"/>
      <c r="BU82" s="655"/>
      <c r="BV82" s="655"/>
      <c r="BW82" s="655"/>
      <c r="BX82" s="655"/>
      <c r="BY82" s="655"/>
      <c r="BZ82" s="655"/>
      <c r="CA82" s="655"/>
      <c r="CB82" s="655"/>
      <c r="CC82" s="655"/>
      <c r="CD82" s="655"/>
      <c r="CE82" s="655"/>
      <c r="CF82" s="655"/>
      <c r="CG82" s="655"/>
      <c r="CH82" s="655"/>
      <c r="CI82" s="655"/>
      <c r="CJ82" s="655"/>
      <c r="CK82" s="655"/>
      <c r="CL82" s="655"/>
      <c r="CM82" s="655"/>
      <c r="CN82" s="655"/>
      <c r="CO82" s="655"/>
      <c r="CP82" s="655"/>
      <c r="CQ82" s="655"/>
      <c r="CR82" s="655"/>
      <c r="CS82" s="655"/>
      <c r="CT82" s="655"/>
      <c r="CU82" s="655"/>
      <c r="CV82" s="655"/>
      <c r="CW82" s="655"/>
      <c r="CX82" s="655"/>
      <c r="CY82" s="655"/>
      <c r="CZ82" s="655"/>
      <c r="DA82" s="655"/>
      <c r="DB82" s="655"/>
      <c r="DC82" s="655"/>
      <c r="DD82" s="655"/>
      <c r="DE82" s="655"/>
      <c r="DF82" s="655"/>
      <c r="DG82" s="655"/>
      <c r="DH82" s="655"/>
      <c r="DI82" s="655"/>
      <c r="DJ82" s="655"/>
      <c r="DK82" s="655"/>
      <c r="DL82" s="655"/>
      <c r="DM82" s="655"/>
      <c r="DN82" s="655"/>
      <c r="DO82" s="655"/>
      <c r="DP82" s="655"/>
      <c r="DQ82" s="655"/>
      <c r="DR82" s="655"/>
      <c r="DS82" s="655"/>
      <c r="DT82" s="655"/>
      <c r="DU82" s="655"/>
      <c r="DV82" s="655"/>
      <c r="DW82" s="655"/>
      <c r="DX82" s="655"/>
      <c r="DY82" s="655"/>
      <c r="DZ82" s="655"/>
      <c r="EA82" s="655"/>
      <c r="EB82" s="655"/>
      <c r="EC82" s="655"/>
      <c r="ED82" s="655"/>
      <c r="EE82" s="655"/>
      <c r="EF82" s="655"/>
      <c r="EG82" s="655"/>
      <c r="EH82" s="655"/>
      <c r="EI82" s="655"/>
      <c r="EJ82" s="655"/>
      <c r="EK82" s="655"/>
      <c r="EL82" s="655"/>
      <c r="EM82" s="655"/>
      <c r="EN82" s="655"/>
      <c r="EO82" s="655"/>
      <c r="EP82" s="655"/>
      <c r="EQ82" s="655"/>
      <c r="ER82" s="655"/>
      <c r="ES82" s="655"/>
      <c r="ET82" s="655"/>
      <c r="EU82" s="655"/>
      <c r="EV82" s="655"/>
      <c r="EW82" s="655"/>
      <c r="EX82" s="655"/>
      <c r="EY82" s="655"/>
      <c r="EZ82" s="655"/>
      <c r="FA82" s="655"/>
      <c r="FB82" s="655"/>
      <c r="FC82" s="655"/>
      <c r="FD82" s="655"/>
      <c r="FE82" s="655"/>
      <c r="FF82" s="655"/>
      <c r="FG82" s="655"/>
      <c r="FH82" s="655"/>
      <c r="FI82" s="655"/>
      <c r="FJ82" s="655"/>
      <c r="FK82" s="655"/>
      <c r="FL82" s="655"/>
      <c r="FM82" s="655"/>
      <c r="FN82" s="655"/>
      <c r="FO82" s="655"/>
      <c r="FP82" s="655"/>
      <c r="FQ82" s="655"/>
      <c r="FR82" s="655"/>
      <c r="FS82" s="655"/>
      <c r="FT82" s="655"/>
      <c r="FU82" s="655"/>
      <c r="FV82" s="655"/>
      <c r="FW82" s="655"/>
      <c r="FX82" s="655"/>
      <c r="FY82" s="655"/>
      <c r="FZ82" s="655"/>
      <c r="GA82" s="655"/>
      <c r="GB82" s="655"/>
      <c r="GC82" s="655"/>
      <c r="GD82" s="655"/>
      <c r="GE82" s="655"/>
      <c r="GF82" s="655"/>
      <c r="GG82" s="655"/>
      <c r="GH82" s="655"/>
      <c r="GI82" s="655"/>
      <c r="GJ82" s="655"/>
      <c r="GK82" s="655"/>
      <c r="GL82" s="655"/>
      <c r="GM82" s="655"/>
      <c r="GN82" s="655"/>
      <c r="GO82" s="655"/>
      <c r="GP82" s="655"/>
      <c r="GQ82" s="655"/>
      <c r="GR82" s="655"/>
      <c r="GS82" s="655"/>
      <c r="GT82" s="655"/>
      <c r="GU82" s="655"/>
      <c r="GV82" s="655"/>
      <c r="GW82" s="655"/>
      <c r="GX82" s="655"/>
      <c r="GY82" s="655"/>
      <c r="GZ82" s="655"/>
      <c r="HA82" s="655"/>
      <c r="HB82" s="655"/>
      <c r="HC82" s="655"/>
      <c r="HD82" s="655"/>
      <c r="HE82" s="655"/>
      <c r="HF82" s="655"/>
      <c r="HG82" s="655"/>
      <c r="HH82" s="655"/>
      <c r="HI82" s="655"/>
      <c r="HJ82" s="655"/>
      <c r="HK82" s="655"/>
      <c r="HL82" s="655"/>
      <c r="HM82" s="655"/>
      <c r="HN82" s="655"/>
      <c r="HO82" s="655"/>
      <c r="HP82" s="655"/>
      <c r="HQ82" s="655"/>
      <c r="HR82" s="655"/>
      <c r="HS82" s="655"/>
      <c r="HT82" s="655"/>
      <c r="HU82" s="655"/>
      <c r="HV82" s="655"/>
      <c r="HW82" s="655"/>
      <c r="HX82" s="655"/>
      <c r="HY82" s="655"/>
      <c r="HZ82" s="655"/>
      <c r="IA82" s="655"/>
      <c r="IB82" s="655"/>
      <c r="IC82" s="655"/>
      <c r="ID82" s="655"/>
      <c r="IE82" s="655"/>
      <c r="IF82" s="655"/>
      <c r="IG82" s="655"/>
      <c r="IH82" s="655"/>
      <c r="II82" s="655"/>
      <c r="IJ82" s="655"/>
      <c r="IK82" s="655"/>
      <c r="IL82" s="655"/>
      <c r="IM82" s="655"/>
      <c r="IN82" s="655"/>
      <c r="IO82" s="655"/>
    </row>
    <row r="83" spans="1:249" s="650" customFormat="1" ht="42">
      <c r="A83" s="782" t="s">
        <v>432</v>
      </c>
      <c r="B83" s="812" t="s">
        <v>75</v>
      </c>
      <c r="C83" s="812" t="s">
        <v>97</v>
      </c>
      <c r="D83" s="838" t="s">
        <v>154</v>
      </c>
      <c r="E83" s="839" t="s">
        <v>75</v>
      </c>
      <c r="F83" s="843" t="s">
        <v>321</v>
      </c>
      <c r="G83" s="812" t="s">
        <v>84</v>
      </c>
      <c r="H83" s="813">
        <f>20000+134000</f>
        <v>154000</v>
      </c>
      <c r="I83" s="654"/>
      <c r="J83" s="655"/>
      <c r="K83" s="655"/>
      <c r="L83" s="655"/>
      <c r="M83" s="655"/>
      <c r="N83" s="655"/>
      <c r="O83" s="655"/>
      <c r="P83" s="655"/>
      <c r="Q83" s="655"/>
      <c r="R83" s="655"/>
      <c r="S83" s="655"/>
      <c r="T83" s="655"/>
      <c r="U83" s="655"/>
      <c r="V83" s="655"/>
      <c r="W83" s="655"/>
      <c r="X83" s="655"/>
      <c r="Y83" s="655"/>
      <c r="Z83" s="655"/>
      <c r="AA83" s="655"/>
      <c r="AB83" s="655"/>
      <c r="AC83" s="655"/>
      <c r="AD83" s="655"/>
      <c r="AE83" s="655"/>
      <c r="AF83" s="655"/>
      <c r="AG83" s="655"/>
      <c r="AH83" s="655"/>
      <c r="AI83" s="655"/>
      <c r="AJ83" s="655"/>
      <c r="AK83" s="655"/>
      <c r="AL83" s="655"/>
      <c r="AM83" s="655"/>
      <c r="AN83" s="655"/>
      <c r="AO83" s="655"/>
      <c r="AP83" s="655"/>
      <c r="AQ83" s="655"/>
      <c r="AR83" s="655"/>
      <c r="AS83" s="655"/>
      <c r="AT83" s="655"/>
      <c r="AU83" s="655"/>
      <c r="AV83" s="655"/>
      <c r="AW83" s="655"/>
      <c r="AX83" s="655"/>
      <c r="AY83" s="655"/>
      <c r="AZ83" s="655"/>
      <c r="BA83" s="655"/>
      <c r="BB83" s="655"/>
      <c r="BC83" s="655"/>
      <c r="BD83" s="655"/>
      <c r="BE83" s="655"/>
      <c r="BF83" s="655"/>
      <c r="BG83" s="655"/>
      <c r="BH83" s="655"/>
      <c r="BI83" s="655"/>
      <c r="BJ83" s="655"/>
      <c r="BK83" s="655"/>
      <c r="BL83" s="655"/>
      <c r="BM83" s="655"/>
      <c r="BN83" s="655"/>
      <c r="BO83" s="655"/>
      <c r="BP83" s="655"/>
      <c r="BQ83" s="655"/>
      <c r="BR83" s="655"/>
      <c r="BS83" s="655"/>
      <c r="BT83" s="655"/>
      <c r="BU83" s="655"/>
      <c r="BV83" s="655"/>
      <c r="BW83" s="655"/>
      <c r="BX83" s="655"/>
      <c r="BY83" s="655"/>
      <c r="BZ83" s="655"/>
      <c r="CA83" s="655"/>
      <c r="CB83" s="655"/>
      <c r="CC83" s="655"/>
      <c r="CD83" s="655"/>
      <c r="CE83" s="655"/>
      <c r="CF83" s="655"/>
      <c r="CG83" s="655"/>
      <c r="CH83" s="655"/>
      <c r="CI83" s="655"/>
      <c r="CJ83" s="655"/>
      <c r="CK83" s="655"/>
      <c r="CL83" s="655"/>
      <c r="CM83" s="655"/>
      <c r="CN83" s="655"/>
      <c r="CO83" s="655"/>
      <c r="CP83" s="655"/>
      <c r="CQ83" s="655"/>
      <c r="CR83" s="655"/>
      <c r="CS83" s="655"/>
      <c r="CT83" s="655"/>
      <c r="CU83" s="655"/>
      <c r="CV83" s="655"/>
      <c r="CW83" s="655"/>
      <c r="CX83" s="655"/>
      <c r="CY83" s="655"/>
      <c r="CZ83" s="655"/>
      <c r="DA83" s="655"/>
      <c r="DB83" s="655"/>
      <c r="DC83" s="655"/>
      <c r="DD83" s="655"/>
      <c r="DE83" s="655"/>
      <c r="DF83" s="655"/>
      <c r="DG83" s="655"/>
      <c r="DH83" s="655"/>
      <c r="DI83" s="655"/>
      <c r="DJ83" s="655"/>
      <c r="DK83" s="655"/>
      <c r="DL83" s="655"/>
      <c r="DM83" s="655"/>
      <c r="DN83" s="655"/>
      <c r="DO83" s="655"/>
      <c r="DP83" s="655"/>
      <c r="DQ83" s="655"/>
      <c r="DR83" s="655"/>
      <c r="DS83" s="655"/>
      <c r="DT83" s="655"/>
      <c r="DU83" s="655"/>
      <c r="DV83" s="655"/>
      <c r="DW83" s="655"/>
      <c r="DX83" s="655"/>
      <c r="DY83" s="655"/>
      <c r="DZ83" s="655"/>
      <c r="EA83" s="655"/>
      <c r="EB83" s="655"/>
      <c r="EC83" s="655"/>
      <c r="ED83" s="655"/>
      <c r="EE83" s="655"/>
      <c r="EF83" s="655"/>
      <c r="EG83" s="655"/>
      <c r="EH83" s="655"/>
      <c r="EI83" s="655"/>
      <c r="EJ83" s="655"/>
      <c r="EK83" s="655"/>
      <c r="EL83" s="655"/>
      <c r="EM83" s="655"/>
      <c r="EN83" s="655"/>
      <c r="EO83" s="655"/>
      <c r="EP83" s="655"/>
      <c r="EQ83" s="655"/>
      <c r="ER83" s="655"/>
      <c r="ES83" s="655"/>
      <c r="ET83" s="655"/>
      <c r="EU83" s="655"/>
      <c r="EV83" s="655"/>
      <c r="EW83" s="655"/>
      <c r="EX83" s="655"/>
      <c r="EY83" s="655"/>
      <c r="EZ83" s="655"/>
      <c r="FA83" s="655"/>
      <c r="FB83" s="655"/>
      <c r="FC83" s="655"/>
      <c r="FD83" s="655"/>
      <c r="FE83" s="655"/>
      <c r="FF83" s="655"/>
      <c r="FG83" s="655"/>
      <c r="FH83" s="655"/>
      <c r="FI83" s="655"/>
      <c r="FJ83" s="655"/>
      <c r="FK83" s="655"/>
      <c r="FL83" s="655"/>
      <c r="FM83" s="655"/>
      <c r="FN83" s="655"/>
      <c r="FO83" s="655"/>
      <c r="FP83" s="655"/>
      <c r="FQ83" s="655"/>
      <c r="FR83" s="655"/>
      <c r="FS83" s="655"/>
      <c r="FT83" s="655"/>
      <c r="FU83" s="655"/>
      <c r="FV83" s="655"/>
      <c r="FW83" s="655"/>
      <c r="FX83" s="655"/>
      <c r="FY83" s="655"/>
      <c r="FZ83" s="655"/>
      <c r="GA83" s="655"/>
      <c r="GB83" s="655"/>
      <c r="GC83" s="655"/>
      <c r="GD83" s="655"/>
      <c r="GE83" s="655"/>
      <c r="GF83" s="655"/>
      <c r="GG83" s="655"/>
      <c r="GH83" s="655"/>
      <c r="GI83" s="655"/>
      <c r="GJ83" s="655"/>
      <c r="GK83" s="655"/>
      <c r="GL83" s="655"/>
      <c r="GM83" s="655"/>
      <c r="GN83" s="655"/>
      <c r="GO83" s="655"/>
      <c r="GP83" s="655"/>
      <c r="GQ83" s="655"/>
      <c r="GR83" s="655"/>
      <c r="GS83" s="655"/>
      <c r="GT83" s="655"/>
      <c r="GU83" s="655"/>
      <c r="GV83" s="655"/>
      <c r="GW83" s="655"/>
      <c r="GX83" s="655"/>
      <c r="GY83" s="655"/>
      <c r="GZ83" s="655"/>
      <c r="HA83" s="655"/>
      <c r="HB83" s="655"/>
      <c r="HC83" s="655"/>
      <c r="HD83" s="655"/>
      <c r="HE83" s="655"/>
      <c r="HF83" s="655"/>
      <c r="HG83" s="655"/>
      <c r="HH83" s="655"/>
      <c r="HI83" s="655"/>
      <c r="HJ83" s="655"/>
      <c r="HK83" s="655"/>
      <c r="HL83" s="655"/>
      <c r="HM83" s="655"/>
      <c r="HN83" s="655"/>
      <c r="HO83" s="655"/>
      <c r="HP83" s="655"/>
      <c r="HQ83" s="655"/>
      <c r="HR83" s="655"/>
      <c r="HS83" s="655"/>
      <c r="HT83" s="655"/>
      <c r="HU83" s="655"/>
      <c r="HV83" s="655"/>
      <c r="HW83" s="655"/>
      <c r="HX83" s="655"/>
      <c r="HY83" s="655"/>
      <c r="HZ83" s="655"/>
      <c r="IA83" s="655"/>
      <c r="IB83" s="655"/>
      <c r="IC83" s="655"/>
      <c r="ID83" s="655"/>
      <c r="IE83" s="655"/>
      <c r="IF83" s="655"/>
      <c r="IG83" s="655"/>
      <c r="IH83" s="655"/>
      <c r="II83" s="655"/>
      <c r="IJ83" s="655"/>
      <c r="IK83" s="655"/>
      <c r="IL83" s="655"/>
      <c r="IM83" s="655"/>
      <c r="IN83" s="655"/>
      <c r="IO83" s="655"/>
    </row>
    <row r="84" spans="1:249" s="650" customFormat="1" ht="21">
      <c r="A84" s="782" t="s">
        <v>85</v>
      </c>
      <c r="B84" s="812" t="s">
        <v>75</v>
      </c>
      <c r="C84" s="812" t="s">
        <v>97</v>
      </c>
      <c r="D84" s="685" t="s">
        <v>154</v>
      </c>
      <c r="E84" s="685" t="s">
        <v>75</v>
      </c>
      <c r="F84" s="806" t="s">
        <v>321</v>
      </c>
      <c r="G84" s="812" t="s">
        <v>86</v>
      </c>
      <c r="H84" s="813">
        <v>14000</v>
      </c>
      <c r="I84" s="654"/>
      <c r="J84" s="655"/>
      <c r="K84" s="655"/>
      <c r="L84" s="655"/>
      <c r="M84" s="655"/>
      <c r="N84" s="655"/>
      <c r="O84" s="655"/>
      <c r="P84" s="655"/>
      <c r="Q84" s="655"/>
      <c r="R84" s="655"/>
      <c r="S84" s="655"/>
      <c r="T84" s="655"/>
      <c r="U84" s="655"/>
      <c r="V84" s="655"/>
      <c r="W84" s="655"/>
      <c r="X84" s="655"/>
      <c r="Y84" s="655"/>
      <c r="Z84" s="655"/>
      <c r="AA84" s="655"/>
      <c r="AB84" s="655"/>
      <c r="AC84" s="655"/>
      <c r="AD84" s="655"/>
      <c r="AE84" s="655"/>
      <c r="AF84" s="655"/>
      <c r="AG84" s="655"/>
      <c r="AH84" s="655"/>
      <c r="AI84" s="655"/>
      <c r="AJ84" s="655"/>
      <c r="AK84" s="655"/>
      <c r="AL84" s="655"/>
      <c r="AM84" s="655"/>
      <c r="AN84" s="655"/>
      <c r="AO84" s="655"/>
      <c r="AP84" s="655"/>
      <c r="AQ84" s="655"/>
      <c r="AR84" s="655"/>
      <c r="AS84" s="655"/>
      <c r="AT84" s="655"/>
      <c r="AU84" s="655"/>
      <c r="AV84" s="655"/>
      <c r="AW84" s="655"/>
      <c r="AX84" s="655"/>
      <c r="AY84" s="655"/>
      <c r="AZ84" s="655"/>
      <c r="BA84" s="655"/>
      <c r="BB84" s="655"/>
      <c r="BC84" s="655"/>
      <c r="BD84" s="655"/>
      <c r="BE84" s="655"/>
      <c r="BF84" s="655"/>
      <c r="BG84" s="655"/>
      <c r="BH84" s="655"/>
      <c r="BI84" s="655"/>
      <c r="BJ84" s="655"/>
      <c r="BK84" s="655"/>
      <c r="BL84" s="655"/>
      <c r="BM84" s="655"/>
      <c r="BN84" s="655"/>
      <c r="BO84" s="655"/>
      <c r="BP84" s="655"/>
      <c r="BQ84" s="655"/>
      <c r="BR84" s="655"/>
      <c r="BS84" s="655"/>
      <c r="BT84" s="655"/>
      <c r="BU84" s="655"/>
      <c r="BV84" s="655"/>
      <c r="BW84" s="655"/>
      <c r="BX84" s="655"/>
      <c r="BY84" s="655"/>
      <c r="BZ84" s="655"/>
      <c r="CA84" s="655"/>
      <c r="CB84" s="655"/>
      <c r="CC84" s="655"/>
      <c r="CD84" s="655"/>
      <c r="CE84" s="655"/>
      <c r="CF84" s="655"/>
      <c r="CG84" s="655"/>
      <c r="CH84" s="655"/>
      <c r="CI84" s="655"/>
      <c r="CJ84" s="655"/>
      <c r="CK84" s="655"/>
      <c r="CL84" s="655"/>
      <c r="CM84" s="655"/>
      <c r="CN84" s="655"/>
      <c r="CO84" s="655"/>
      <c r="CP84" s="655"/>
      <c r="CQ84" s="655"/>
      <c r="CR84" s="655"/>
      <c r="CS84" s="655"/>
      <c r="CT84" s="655"/>
      <c r="CU84" s="655"/>
      <c r="CV84" s="655"/>
      <c r="CW84" s="655"/>
      <c r="CX84" s="655"/>
      <c r="CY84" s="655"/>
      <c r="CZ84" s="655"/>
      <c r="DA84" s="655"/>
      <c r="DB84" s="655"/>
      <c r="DC84" s="655"/>
      <c r="DD84" s="655"/>
      <c r="DE84" s="655"/>
      <c r="DF84" s="655"/>
      <c r="DG84" s="655"/>
      <c r="DH84" s="655"/>
      <c r="DI84" s="655"/>
      <c r="DJ84" s="655"/>
      <c r="DK84" s="655"/>
      <c r="DL84" s="655"/>
      <c r="DM84" s="655"/>
      <c r="DN84" s="655"/>
      <c r="DO84" s="655"/>
      <c r="DP84" s="655"/>
      <c r="DQ84" s="655"/>
      <c r="DR84" s="655"/>
      <c r="DS84" s="655"/>
      <c r="DT84" s="655"/>
      <c r="DU84" s="655"/>
      <c r="DV84" s="655"/>
      <c r="DW84" s="655"/>
      <c r="DX84" s="655"/>
      <c r="DY84" s="655"/>
      <c r="DZ84" s="655"/>
      <c r="EA84" s="655"/>
      <c r="EB84" s="655"/>
      <c r="EC84" s="655"/>
      <c r="ED84" s="655"/>
      <c r="EE84" s="655"/>
      <c r="EF84" s="655"/>
      <c r="EG84" s="655"/>
      <c r="EH84" s="655"/>
      <c r="EI84" s="655"/>
      <c r="EJ84" s="655"/>
      <c r="EK84" s="655"/>
      <c r="EL84" s="655"/>
      <c r="EM84" s="655"/>
      <c r="EN84" s="655"/>
      <c r="EO84" s="655"/>
      <c r="EP84" s="655"/>
      <c r="EQ84" s="655"/>
      <c r="ER84" s="655"/>
      <c r="ES84" s="655"/>
      <c r="ET84" s="655"/>
      <c r="EU84" s="655"/>
      <c r="EV84" s="655"/>
      <c r="EW84" s="655"/>
      <c r="EX84" s="655"/>
      <c r="EY84" s="655"/>
      <c r="EZ84" s="655"/>
      <c r="FA84" s="655"/>
      <c r="FB84" s="655"/>
      <c r="FC84" s="655"/>
      <c r="FD84" s="655"/>
      <c r="FE84" s="655"/>
      <c r="FF84" s="655"/>
      <c r="FG84" s="655"/>
      <c r="FH84" s="655"/>
      <c r="FI84" s="655"/>
      <c r="FJ84" s="655"/>
      <c r="FK84" s="655"/>
      <c r="FL84" s="655"/>
      <c r="FM84" s="655"/>
      <c r="FN84" s="655"/>
      <c r="FO84" s="655"/>
      <c r="FP84" s="655"/>
      <c r="FQ84" s="655"/>
      <c r="FR84" s="655"/>
      <c r="FS84" s="655"/>
      <c r="FT84" s="655"/>
      <c r="FU84" s="655"/>
      <c r="FV84" s="655"/>
      <c r="FW84" s="655"/>
      <c r="FX84" s="655"/>
      <c r="FY84" s="655"/>
      <c r="FZ84" s="655"/>
      <c r="GA84" s="655"/>
      <c r="GB84" s="655"/>
      <c r="GC84" s="655"/>
      <c r="GD84" s="655"/>
      <c r="GE84" s="655"/>
      <c r="GF84" s="655"/>
      <c r="GG84" s="655"/>
      <c r="GH84" s="655"/>
      <c r="GI84" s="655"/>
      <c r="GJ84" s="655"/>
      <c r="GK84" s="655"/>
      <c r="GL84" s="655"/>
      <c r="GM84" s="655"/>
      <c r="GN84" s="655"/>
      <c r="GO84" s="655"/>
      <c r="GP84" s="655"/>
      <c r="GQ84" s="655"/>
      <c r="GR84" s="655"/>
      <c r="GS84" s="655"/>
      <c r="GT84" s="655"/>
      <c r="GU84" s="655"/>
      <c r="GV84" s="655"/>
      <c r="GW84" s="655"/>
      <c r="GX84" s="655"/>
      <c r="GY84" s="655"/>
      <c r="GZ84" s="655"/>
      <c r="HA84" s="655"/>
      <c r="HB84" s="655"/>
      <c r="HC84" s="655"/>
      <c r="HD84" s="655"/>
      <c r="HE84" s="655"/>
      <c r="HF84" s="655"/>
      <c r="HG84" s="655"/>
      <c r="HH84" s="655"/>
      <c r="HI84" s="655"/>
      <c r="HJ84" s="655"/>
      <c r="HK84" s="655"/>
      <c r="HL84" s="655"/>
      <c r="HM84" s="655"/>
      <c r="HN84" s="655"/>
      <c r="HO84" s="655"/>
      <c r="HP84" s="655"/>
      <c r="HQ84" s="655"/>
      <c r="HR84" s="655"/>
      <c r="HS84" s="655"/>
      <c r="HT84" s="655"/>
      <c r="HU84" s="655"/>
      <c r="HV84" s="655"/>
      <c r="HW84" s="655"/>
      <c r="HX84" s="655"/>
      <c r="HY84" s="655"/>
      <c r="HZ84" s="655"/>
      <c r="IA84" s="655"/>
      <c r="IB84" s="655"/>
      <c r="IC84" s="655"/>
      <c r="ID84" s="655"/>
      <c r="IE84" s="655"/>
      <c r="IF84" s="655"/>
      <c r="IG84" s="655"/>
      <c r="IH84" s="655"/>
      <c r="II84" s="655"/>
      <c r="IJ84" s="655"/>
      <c r="IK84" s="655"/>
      <c r="IL84" s="655"/>
      <c r="IM84" s="655"/>
      <c r="IN84" s="655"/>
      <c r="IO84" s="655"/>
    </row>
    <row r="85" spans="1:249" s="650" customFormat="1" ht="63">
      <c r="A85" s="781" t="s">
        <v>426</v>
      </c>
      <c r="B85" s="812" t="s">
        <v>75</v>
      </c>
      <c r="C85" s="812" t="s">
        <v>97</v>
      </c>
      <c r="D85" s="842" t="s">
        <v>154</v>
      </c>
      <c r="E85" s="839" t="s">
        <v>76</v>
      </c>
      <c r="F85" s="840" t="s">
        <v>318</v>
      </c>
      <c r="G85" s="812"/>
      <c r="H85" s="813">
        <f>H86</f>
        <v>735</v>
      </c>
      <c r="I85" s="654"/>
      <c r="J85" s="655"/>
      <c r="K85" s="655"/>
      <c r="L85" s="655"/>
      <c r="M85" s="655"/>
      <c r="N85" s="655"/>
      <c r="O85" s="655"/>
      <c r="P85" s="655"/>
      <c r="Q85" s="655"/>
      <c r="R85" s="655"/>
      <c r="S85" s="655"/>
      <c r="T85" s="655"/>
      <c r="U85" s="655"/>
      <c r="V85" s="655"/>
      <c r="W85" s="655"/>
      <c r="X85" s="655"/>
      <c r="Y85" s="655"/>
      <c r="Z85" s="655"/>
      <c r="AA85" s="655"/>
      <c r="AB85" s="655"/>
      <c r="AC85" s="655"/>
      <c r="AD85" s="655"/>
      <c r="AE85" s="655"/>
      <c r="AF85" s="655"/>
      <c r="AG85" s="655"/>
      <c r="AH85" s="655"/>
      <c r="AI85" s="655"/>
      <c r="AJ85" s="655"/>
      <c r="AK85" s="655"/>
      <c r="AL85" s="655"/>
      <c r="AM85" s="655"/>
      <c r="AN85" s="655"/>
      <c r="AO85" s="655"/>
      <c r="AP85" s="655"/>
      <c r="AQ85" s="655"/>
      <c r="AR85" s="655"/>
      <c r="AS85" s="655"/>
      <c r="AT85" s="655"/>
      <c r="AU85" s="655"/>
      <c r="AV85" s="655"/>
      <c r="AW85" s="655"/>
      <c r="AX85" s="655"/>
      <c r="AY85" s="655"/>
      <c r="AZ85" s="655"/>
      <c r="BA85" s="655"/>
      <c r="BB85" s="655"/>
      <c r="BC85" s="655"/>
      <c r="BD85" s="655"/>
      <c r="BE85" s="655"/>
      <c r="BF85" s="655"/>
      <c r="BG85" s="655"/>
      <c r="BH85" s="655"/>
      <c r="BI85" s="655"/>
      <c r="BJ85" s="655"/>
      <c r="BK85" s="655"/>
      <c r="BL85" s="655"/>
      <c r="BM85" s="655"/>
      <c r="BN85" s="655"/>
      <c r="BO85" s="655"/>
      <c r="BP85" s="655"/>
      <c r="BQ85" s="655"/>
      <c r="BR85" s="655"/>
      <c r="BS85" s="655"/>
      <c r="BT85" s="655"/>
      <c r="BU85" s="655"/>
      <c r="BV85" s="655"/>
      <c r="BW85" s="655"/>
      <c r="BX85" s="655"/>
      <c r="BY85" s="655"/>
      <c r="BZ85" s="655"/>
      <c r="CA85" s="655"/>
      <c r="CB85" s="655"/>
      <c r="CC85" s="655"/>
      <c r="CD85" s="655"/>
      <c r="CE85" s="655"/>
      <c r="CF85" s="655"/>
      <c r="CG85" s="655"/>
      <c r="CH85" s="655"/>
      <c r="CI85" s="655"/>
      <c r="CJ85" s="655"/>
      <c r="CK85" s="655"/>
      <c r="CL85" s="655"/>
      <c r="CM85" s="655"/>
      <c r="CN85" s="655"/>
      <c r="CO85" s="655"/>
      <c r="CP85" s="655"/>
      <c r="CQ85" s="655"/>
      <c r="CR85" s="655"/>
      <c r="CS85" s="655"/>
      <c r="CT85" s="655"/>
      <c r="CU85" s="655"/>
      <c r="CV85" s="655"/>
      <c r="CW85" s="655"/>
      <c r="CX85" s="655"/>
      <c r="CY85" s="655"/>
      <c r="CZ85" s="655"/>
      <c r="DA85" s="655"/>
      <c r="DB85" s="655"/>
      <c r="DC85" s="655"/>
      <c r="DD85" s="655"/>
      <c r="DE85" s="655"/>
      <c r="DF85" s="655"/>
      <c r="DG85" s="655"/>
      <c r="DH85" s="655"/>
      <c r="DI85" s="655"/>
      <c r="DJ85" s="655"/>
      <c r="DK85" s="655"/>
      <c r="DL85" s="655"/>
      <c r="DM85" s="655"/>
      <c r="DN85" s="655"/>
      <c r="DO85" s="655"/>
      <c r="DP85" s="655"/>
      <c r="DQ85" s="655"/>
      <c r="DR85" s="655"/>
      <c r="DS85" s="655"/>
      <c r="DT85" s="655"/>
      <c r="DU85" s="655"/>
      <c r="DV85" s="655"/>
      <c r="DW85" s="655"/>
      <c r="DX85" s="655"/>
      <c r="DY85" s="655"/>
      <c r="DZ85" s="655"/>
      <c r="EA85" s="655"/>
      <c r="EB85" s="655"/>
      <c r="EC85" s="655"/>
      <c r="ED85" s="655"/>
      <c r="EE85" s="655"/>
      <c r="EF85" s="655"/>
      <c r="EG85" s="655"/>
      <c r="EH85" s="655"/>
      <c r="EI85" s="655"/>
      <c r="EJ85" s="655"/>
      <c r="EK85" s="655"/>
      <c r="EL85" s="655"/>
      <c r="EM85" s="655"/>
      <c r="EN85" s="655"/>
      <c r="EO85" s="655"/>
      <c r="EP85" s="655"/>
      <c r="EQ85" s="655"/>
      <c r="ER85" s="655"/>
      <c r="ES85" s="655"/>
      <c r="ET85" s="655"/>
      <c r="EU85" s="655"/>
      <c r="EV85" s="655"/>
      <c r="EW85" s="655"/>
      <c r="EX85" s="655"/>
      <c r="EY85" s="655"/>
      <c r="EZ85" s="655"/>
      <c r="FA85" s="655"/>
      <c r="FB85" s="655"/>
      <c r="FC85" s="655"/>
      <c r="FD85" s="655"/>
      <c r="FE85" s="655"/>
      <c r="FF85" s="655"/>
      <c r="FG85" s="655"/>
      <c r="FH85" s="655"/>
      <c r="FI85" s="655"/>
      <c r="FJ85" s="655"/>
      <c r="FK85" s="655"/>
      <c r="FL85" s="655"/>
      <c r="FM85" s="655"/>
      <c r="FN85" s="655"/>
      <c r="FO85" s="655"/>
      <c r="FP85" s="655"/>
      <c r="FQ85" s="655"/>
      <c r="FR85" s="655"/>
      <c r="FS85" s="655"/>
      <c r="FT85" s="655"/>
      <c r="FU85" s="655"/>
      <c r="FV85" s="655"/>
      <c r="FW85" s="655"/>
      <c r="FX85" s="655"/>
      <c r="FY85" s="655"/>
      <c r="FZ85" s="655"/>
      <c r="GA85" s="655"/>
      <c r="GB85" s="655"/>
      <c r="GC85" s="655"/>
      <c r="GD85" s="655"/>
      <c r="GE85" s="655"/>
      <c r="GF85" s="655"/>
      <c r="GG85" s="655"/>
      <c r="GH85" s="655"/>
      <c r="GI85" s="655"/>
      <c r="GJ85" s="655"/>
      <c r="GK85" s="655"/>
      <c r="GL85" s="655"/>
      <c r="GM85" s="655"/>
      <c r="GN85" s="655"/>
      <c r="GO85" s="655"/>
      <c r="GP85" s="655"/>
      <c r="GQ85" s="655"/>
      <c r="GR85" s="655"/>
      <c r="GS85" s="655"/>
      <c r="GT85" s="655"/>
      <c r="GU85" s="655"/>
      <c r="GV85" s="655"/>
      <c r="GW85" s="655"/>
      <c r="GX85" s="655"/>
      <c r="GY85" s="655"/>
      <c r="GZ85" s="655"/>
      <c r="HA85" s="655"/>
      <c r="HB85" s="655"/>
      <c r="HC85" s="655"/>
      <c r="HD85" s="655"/>
      <c r="HE85" s="655"/>
      <c r="HF85" s="655"/>
      <c r="HG85" s="655"/>
      <c r="HH85" s="655"/>
      <c r="HI85" s="655"/>
      <c r="HJ85" s="655"/>
      <c r="HK85" s="655"/>
      <c r="HL85" s="655"/>
      <c r="HM85" s="655"/>
      <c r="HN85" s="655"/>
      <c r="HO85" s="655"/>
      <c r="HP85" s="655"/>
      <c r="HQ85" s="655"/>
      <c r="HR85" s="655"/>
      <c r="HS85" s="655"/>
      <c r="HT85" s="655"/>
      <c r="HU85" s="655"/>
      <c r="HV85" s="655"/>
      <c r="HW85" s="655"/>
      <c r="HX85" s="655"/>
      <c r="HY85" s="655"/>
      <c r="HZ85" s="655"/>
      <c r="IA85" s="655"/>
      <c r="IB85" s="655"/>
      <c r="IC85" s="655"/>
      <c r="ID85" s="655"/>
      <c r="IE85" s="655"/>
      <c r="IF85" s="655"/>
      <c r="IG85" s="655"/>
      <c r="IH85" s="655"/>
      <c r="II85" s="655"/>
      <c r="IJ85" s="655"/>
      <c r="IK85" s="655"/>
      <c r="IL85" s="655"/>
      <c r="IM85" s="655"/>
      <c r="IN85" s="655"/>
      <c r="IO85" s="655"/>
    </row>
    <row r="86" spans="1:249" s="650" customFormat="1" ht="21">
      <c r="A86" s="784" t="s">
        <v>423</v>
      </c>
      <c r="B86" s="816" t="s">
        <v>75</v>
      </c>
      <c r="C86" s="816" t="s">
        <v>97</v>
      </c>
      <c r="D86" s="685" t="s">
        <v>154</v>
      </c>
      <c r="E86" s="685" t="s">
        <v>76</v>
      </c>
      <c r="F86" s="806" t="s">
        <v>424</v>
      </c>
      <c r="G86" s="816"/>
      <c r="H86" s="817">
        <f>H87</f>
        <v>735</v>
      </c>
      <c r="I86" s="654"/>
      <c r="J86" s="655"/>
      <c r="K86" s="655"/>
      <c r="L86" s="655"/>
      <c r="M86" s="655"/>
      <c r="N86" s="655"/>
      <c r="O86" s="655"/>
      <c r="P86" s="655"/>
      <c r="Q86" s="655"/>
      <c r="R86" s="655"/>
      <c r="S86" s="655"/>
      <c r="T86" s="655"/>
      <c r="U86" s="655"/>
      <c r="V86" s="655"/>
      <c r="W86" s="655"/>
      <c r="X86" s="655"/>
      <c r="Y86" s="655"/>
      <c r="Z86" s="655"/>
      <c r="AA86" s="655"/>
      <c r="AB86" s="655"/>
      <c r="AC86" s="655"/>
      <c r="AD86" s="655"/>
      <c r="AE86" s="655"/>
      <c r="AF86" s="655"/>
      <c r="AG86" s="655"/>
      <c r="AH86" s="655"/>
      <c r="AI86" s="655"/>
      <c r="AJ86" s="655"/>
      <c r="AK86" s="655"/>
      <c r="AL86" s="655"/>
      <c r="AM86" s="655"/>
      <c r="AN86" s="655"/>
      <c r="AO86" s="655"/>
      <c r="AP86" s="655"/>
      <c r="AQ86" s="655"/>
      <c r="AR86" s="655"/>
      <c r="AS86" s="655"/>
      <c r="AT86" s="655"/>
      <c r="AU86" s="655"/>
      <c r="AV86" s="655"/>
      <c r="AW86" s="655"/>
      <c r="AX86" s="655"/>
      <c r="AY86" s="655"/>
      <c r="AZ86" s="655"/>
      <c r="BA86" s="655"/>
      <c r="BB86" s="655"/>
      <c r="BC86" s="655"/>
      <c r="BD86" s="655"/>
      <c r="BE86" s="655"/>
      <c r="BF86" s="655"/>
      <c r="BG86" s="655"/>
      <c r="BH86" s="655"/>
      <c r="BI86" s="655"/>
      <c r="BJ86" s="655"/>
      <c r="BK86" s="655"/>
      <c r="BL86" s="655"/>
      <c r="BM86" s="655"/>
      <c r="BN86" s="655"/>
      <c r="BO86" s="655"/>
      <c r="BP86" s="655"/>
      <c r="BQ86" s="655"/>
      <c r="BR86" s="655"/>
      <c r="BS86" s="655"/>
      <c r="BT86" s="655"/>
      <c r="BU86" s="655"/>
      <c r="BV86" s="655"/>
      <c r="BW86" s="655"/>
      <c r="BX86" s="655"/>
      <c r="BY86" s="655"/>
      <c r="BZ86" s="655"/>
      <c r="CA86" s="655"/>
      <c r="CB86" s="655"/>
      <c r="CC86" s="655"/>
      <c r="CD86" s="655"/>
      <c r="CE86" s="655"/>
      <c r="CF86" s="655"/>
      <c r="CG86" s="655"/>
      <c r="CH86" s="655"/>
      <c r="CI86" s="655"/>
      <c r="CJ86" s="655"/>
      <c r="CK86" s="655"/>
      <c r="CL86" s="655"/>
      <c r="CM86" s="655"/>
      <c r="CN86" s="655"/>
      <c r="CO86" s="655"/>
      <c r="CP86" s="655"/>
      <c r="CQ86" s="655"/>
      <c r="CR86" s="655"/>
      <c r="CS86" s="655"/>
      <c r="CT86" s="655"/>
      <c r="CU86" s="655"/>
      <c r="CV86" s="655"/>
      <c r="CW86" s="655"/>
      <c r="CX86" s="655"/>
      <c r="CY86" s="655"/>
      <c r="CZ86" s="655"/>
      <c r="DA86" s="655"/>
      <c r="DB86" s="655"/>
      <c r="DC86" s="655"/>
      <c r="DD86" s="655"/>
      <c r="DE86" s="655"/>
      <c r="DF86" s="655"/>
      <c r="DG86" s="655"/>
      <c r="DH86" s="655"/>
      <c r="DI86" s="655"/>
      <c r="DJ86" s="655"/>
      <c r="DK86" s="655"/>
      <c r="DL86" s="655"/>
      <c r="DM86" s="655"/>
      <c r="DN86" s="655"/>
      <c r="DO86" s="655"/>
      <c r="DP86" s="655"/>
      <c r="DQ86" s="655"/>
      <c r="DR86" s="655"/>
      <c r="DS86" s="655"/>
      <c r="DT86" s="655"/>
      <c r="DU86" s="655"/>
      <c r="DV86" s="655"/>
      <c r="DW86" s="655"/>
      <c r="DX86" s="655"/>
      <c r="DY86" s="655"/>
      <c r="DZ86" s="655"/>
      <c r="EA86" s="655"/>
      <c r="EB86" s="655"/>
      <c r="EC86" s="655"/>
      <c r="ED86" s="655"/>
      <c r="EE86" s="655"/>
      <c r="EF86" s="655"/>
      <c r="EG86" s="655"/>
      <c r="EH86" s="655"/>
      <c r="EI86" s="655"/>
      <c r="EJ86" s="655"/>
      <c r="EK86" s="655"/>
      <c r="EL86" s="655"/>
      <c r="EM86" s="655"/>
      <c r="EN86" s="655"/>
      <c r="EO86" s="655"/>
      <c r="EP86" s="655"/>
      <c r="EQ86" s="655"/>
      <c r="ER86" s="655"/>
      <c r="ES86" s="655"/>
      <c r="ET86" s="655"/>
      <c r="EU86" s="655"/>
      <c r="EV86" s="655"/>
      <c r="EW86" s="655"/>
      <c r="EX86" s="655"/>
      <c r="EY86" s="655"/>
      <c r="EZ86" s="655"/>
      <c r="FA86" s="655"/>
      <c r="FB86" s="655"/>
      <c r="FC86" s="655"/>
      <c r="FD86" s="655"/>
      <c r="FE86" s="655"/>
      <c r="FF86" s="655"/>
      <c r="FG86" s="655"/>
      <c r="FH86" s="655"/>
      <c r="FI86" s="655"/>
      <c r="FJ86" s="655"/>
      <c r="FK86" s="655"/>
      <c r="FL86" s="655"/>
      <c r="FM86" s="655"/>
      <c r="FN86" s="655"/>
      <c r="FO86" s="655"/>
      <c r="FP86" s="655"/>
      <c r="FQ86" s="655"/>
      <c r="FR86" s="655"/>
      <c r="FS86" s="655"/>
      <c r="FT86" s="655"/>
      <c r="FU86" s="655"/>
      <c r="FV86" s="655"/>
      <c r="FW86" s="655"/>
      <c r="FX86" s="655"/>
      <c r="FY86" s="655"/>
      <c r="FZ86" s="655"/>
      <c r="GA86" s="655"/>
      <c r="GB86" s="655"/>
      <c r="GC86" s="655"/>
      <c r="GD86" s="655"/>
      <c r="GE86" s="655"/>
      <c r="GF86" s="655"/>
      <c r="GG86" s="655"/>
      <c r="GH86" s="655"/>
      <c r="GI86" s="655"/>
      <c r="GJ86" s="655"/>
      <c r="GK86" s="655"/>
      <c r="GL86" s="655"/>
      <c r="GM86" s="655"/>
      <c r="GN86" s="655"/>
      <c r="GO86" s="655"/>
      <c r="GP86" s="655"/>
      <c r="GQ86" s="655"/>
      <c r="GR86" s="655"/>
      <c r="GS86" s="655"/>
      <c r="GT86" s="655"/>
      <c r="GU86" s="655"/>
      <c r="GV86" s="655"/>
      <c r="GW86" s="655"/>
      <c r="GX86" s="655"/>
      <c r="GY86" s="655"/>
      <c r="GZ86" s="655"/>
      <c r="HA86" s="655"/>
      <c r="HB86" s="655"/>
      <c r="HC86" s="655"/>
      <c r="HD86" s="655"/>
      <c r="HE86" s="655"/>
      <c r="HF86" s="655"/>
      <c r="HG86" s="655"/>
      <c r="HH86" s="655"/>
      <c r="HI86" s="655"/>
      <c r="HJ86" s="655"/>
      <c r="HK86" s="655"/>
      <c r="HL86" s="655"/>
      <c r="HM86" s="655"/>
      <c r="HN86" s="655"/>
      <c r="HO86" s="655"/>
      <c r="HP86" s="655"/>
      <c r="HQ86" s="655"/>
      <c r="HR86" s="655"/>
      <c r="HS86" s="655"/>
      <c r="HT86" s="655"/>
      <c r="HU86" s="655"/>
      <c r="HV86" s="655"/>
      <c r="HW86" s="655"/>
      <c r="HX86" s="655"/>
      <c r="HY86" s="655"/>
      <c r="HZ86" s="655"/>
      <c r="IA86" s="655"/>
      <c r="IB86" s="655"/>
      <c r="IC86" s="655"/>
      <c r="ID86" s="655"/>
      <c r="IE86" s="655"/>
      <c r="IF86" s="655"/>
      <c r="IG86" s="655"/>
      <c r="IH86" s="655"/>
      <c r="II86" s="655"/>
      <c r="IJ86" s="655"/>
      <c r="IK86" s="655"/>
      <c r="IL86" s="655"/>
      <c r="IM86" s="655"/>
      <c r="IN86" s="655"/>
      <c r="IO86" s="655"/>
    </row>
    <row r="87" spans="1:249" s="650" customFormat="1" ht="69" customHeight="1">
      <c r="A87" s="781" t="s">
        <v>82</v>
      </c>
      <c r="B87" s="812" t="s">
        <v>75</v>
      </c>
      <c r="C87" s="812" t="s">
        <v>97</v>
      </c>
      <c r="D87" s="838" t="s">
        <v>154</v>
      </c>
      <c r="E87" s="839" t="s">
        <v>76</v>
      </c>
      <c r="F87" s="843" t="s">
        <v>424</v>
      </c>
      <c r="G87" s="816" t="s">
        <v>77</v>
      </c>
      <c r="H87" s="817">
        <v>735</v>
      </c>
      <c r="I87" s="654"/>
      <c r="J87" s="655"/>
      <c r="K87" s="655"/>
      <c r="L87" s="655"/>
      <c r="M87" s="655"/>
      <c r="N87" s="655"/>
      <c r="O87" s="655"/>
      <c r="P87" s="655"/>
      <c r="Q87" s="655"/>
      <c r="R87" s="655"/>
      <c r="S87" s="655"/>
      <c r="T87" s="655"/>
      <c r="U87" s="655"/>
      <c r="V87" s="655"/>
      <c r="W87" s="655"/>
      <c r="X87" s="655"/>
      <c r="Y87" s="655"/>
      <c r="Z87" s="655"/>
      <c r="AA87" s="655"/>
      <c r="AB87" s="655"/>
      <c r="AC87" s="655"/>
      <c r="AD87" s="655"/>
      <c r="AE87" s="655"/>
      <c r="AF87" s="655"/>
      <c r="AG87" s="655"/>
      <c r="AH87" s="655"/>
      <c r="AI87" s="655"/>
      <c r="AJ87" s="655"/>
      <c r="AK87" s="655"/>
      <c r="AL87" s="655"/>
      <c r="AM87" s="655"/>
      <c r="AN87" s="655"/>
      <c r="AO87" s="655"/>
      <c r="AP87" s="655"/>
      <c r="AQ87" s="655"/>
      <c r="AR87" s="655"/>
      <c r="AS87" s="655"/>
      <c r="AT87" s="655"/>
      <c r="AU87" s="655"/>
      <c r="AV87" s="655"/>
      <c r="AW87" s="655"/>
      <c r="AX87" s="655"/>
      <c r="AY87" s="655"/>
      <c r="AZ87" s="655"/>
      <c r="BA87" s="655"/>
      <c r="BB87" s="655"/>
      <c r="BC87" s="655"/>
      <c r="BD87" s="655"/>
      <c r="BE87" s="655"/>
      <c r="BF87" s="655"/>
      <c r="BG87" s="655"/>
      <c r="BH87" s="655"/>
      <c r="BI87" s="655"/>
      <c r="BJ87" s="655"/>
      <c r="BK87" s="655"/>
      <c r="BL87" s="655"/>
      <c r="BM87" s="655"/>
      <c r="BN87" s="655"/>
      <c r="BO87" s="655"/>
      <c r="BP87" s="655"/>
      <c r="BQ87" s="655"/>
      <c r="BR87" s="655"/>
      <c r="BS87" s="655"/>
      <c r="BT87" s="655"/>
      <c r="BU87" s="655"/>
      <c r="BV87" s="655"/>
      <c r="BW87" s="655"/>
      <c r="BX87" s="655"/>
      <c r="BY87" s="655"/>
      <c r="BZ87" s="655"/>
      <c r="CA87" s="655"/>
      <c r="CB87" s="655"/>
      <c r="CC87" s="655"/>
      <c r="CD87" s="655"/>
      <c r="CE87" s="655"/>
      <c r="CF87" s="655"/>
      <c r="CG87" s="655"/>
      <c r="CH87" s="655"/>
      <c r="CI87" s="655"/>
      <c r="CJ87" s="655"/>
      <c r="CK87" s="655"/>
      <c r="CL87" s="655"/>
      <c r="CM87" s="655"/>
      <c r="CN87" s="655"/>
      <c r="CO87" s="655"/>
      <c r="CP87" s="655"/>
      <c r="CQ87" s="655"/>
      <c r="CR87" s="655"/>
      <c r="CS87" s="655"/>
      <c r="CT87" s="655"/>
      <c r="CU87" s="655"/>
      <c r="CV87" s="655"/>
      <c r="CW87" s="655"/>
      <c r="CX87" s="655"/>
      <c r="CY87" s="655"/>
      <c r="CZ87" s="655"/>
      <c r="DA87" s="655"/>
      <c r="DB87" s="655"/>
      <c r="DC87" s="655"/>
      <c r="DD87" s="655"/>
      <c r="DE87" s="655"/>
      <c r="DF87" s="655"/>
      <c r="DG87" s="655"/>
      <c r="DH87" s="655"/>
      <c r="DI87" s="655"/>
      <c r="DJ87" s="655"/>
      <c r="DK87" s="655"/>
      <c r="DL87" s="655"/>
      <c r="DM87" s="655"/>
      <c r="DN87" s="655"/>
      <c r="DO87" s="655"/>
      <c r="DP87" s="655"/>
      <c r="DQ87" s="655"/>
      <c r="DR87" s="655"/>
      <c r="DS87" s="655"/>
      <c r="DT87" s="655"/>
      <c r="DU87" s="655"/>
      <c r="DV87" s="655"/>
      <c r="DW87" s="655"/>
      <c r="DX87" s="655"/>
      <c r="DY87" s="655"/>
      <c r="DZ87" s="655"/>
      <c r="EA87" s="655"/>
      <c r="EB87" s="655"/>
      <c r="EC87" s="655"/>
      <c r="ED87" s="655"/>
      <c r="EE87" s="655"/>
      <c r="EF87" s="655"/>
      <c r="EG87" s="655"/>
      <c r="EH87" s="655"/>
      <c r="EI87" s="655"/>
      <c r="EJ87" s="655"/>
      <c r="EK87" s="655"/>
      <c r="EL87" s="655"/>
      <c r="EM87" s="655"/>
      <c r="EN87" s="655"/>
      <c r="EO87" s="655"/>
      <c r="EP87" s="655"/>
      <c r="EQ87" s="655"/>
      <c r="ER87" s="655"/>
      <c r="ES87" s="655"/>
      <c r="ET87" s="655"/>
      <c r="EU87" s="655"/>
      <c r="EV87" s="655"/>
      <c r="EW87" s="655"/>
      <c r="EX87" s="655"/>
      <c r="EY87" s="655"/>
      <c r="EZ87" s="655"/>
      <c r="FA87" s="655"/>
      <c r="FB87" s="655"/>
      <c r="FC87" s="655"/>
      <c r="FD87" s="655"/>
      <c r="FE87" s="655"/>
      <c r="FF87" s="655"/>
      <c r="FG87" s="655"/>
      <c r="FH87" s="655"/>
      <c r="FI87" s="655"/>
      <c r="FJ87" s="655"/>
      <c r="FK87" s="655"/>
      <c r="FL87" s="655"/>
      <c r="FM87" s="655"/>
      <c r="FN87" s="655"/>
      <c r="FO87" s="655"/>
      <c r="FP87" s="655"/>
      <c r="FQ87" s="655"/>
      <c r="FR87" s="655"/>
      <c r="FS87" s="655"/>
      <c r="FT87" s="655"/>
      <c r="FU87" s="655"/>
      <c r="FV87" s="655"/>
      <c r="FW87" s="655"/>
      <c r="FX87" s="655"/>
      <c r="FY87" s="655"/>
      <c r="FZ87" s="655"/>
      <c r="GA87" s="655"/>
      <c r="GB87" s="655"/>
      <c r="GC87" s="655"/>
      <c r="GD87" s="655"/>
      <c r="GE87" s="655"/>
      <c r="GF87" s="655"/>
      <c r="GG87" s="655"/>
      <c r="GH87" s="655"/>
      <c r="GI87" s="655"/>
      <c r="GJ87" s="655"/>
      <c r="GK87" s="655"/>
      <c r="GL87" s="655"/>
      <c r="GM87" s="655"/>
      <c r="GN87" s="655"/>
      <c r="GO87" s="655"/>
      <c r="GP87" s="655"/>
      <c r="GQ87" s="655"/>
      <c r="GR87" s="655"/>
      <c r="GS87" s="655"/>
      <c r="GT87" s="655"/>
      <c r="GU87" s="655"/>
      <c r="GV87" s="655"/>
      <c r="GW87" s="655"/>
      <c r="GX87" s="655"/>
      <c r="GY87" s="655"/>
      <c r="GZ87" s="655"/>
      <c r="HA87" s="655"/>
      <c r="HB87" s="655"/>
      <c r="HC87" s="655"/>
      <c r="HD87" s="655"/>
      <c r="HE87" s="655"/>
      <c r="HF87" s="655"/>
      <c r="HG87" s="655"/>
      <c r="HH87" s="655"/>
      <c r="HI87" s="655"/>
      <c r="HJ87" s="655"/>
      <c r="HK87" s="655"/>
      <c r="HL87" s="655"/>
      <c r="HM87" s="655"/>
      <c r="HN87" s="655"/>
      <c r="HO87" s="655"/>
      <c r="HP87" s="655"/>
      <c r="HQ87" s="655"/>
      <c r="HR87" s="655"/>
      <c r="HS87" s="655"/>
      <c r="HT87" s="655"/>
      <c r="HU87" s="655"/>
      <c r="HV87" s="655"/>
      <c r="HW87" s="655"/>
      <c r="HX87" s="655"/>
      <c r="HY87" s="655"/>
      <c r="HZ87" s="655"/>
      <c r="IA87" s="655"/>
      <c r="IB87" s="655"/>
      <c r="IC87" s="655"/>
      <c r="ID87" s="655"/>
      <c r="IE87" s="655"/>
      <c r="IF87" s="655"/>
      <c r="IG87" s="655"/>
      <c r="IH87" s="655"/>
      <c r="II87" s="655"/>
      <c r="IJ87" s="655"/>
      <c r="IK87" s="655"/>
      <c r="IL87" s="655"/>
      <c r="IM87" s="655"/>
      <c r="IN87" s="655"/>
      <c r="IO87" s="655"/>
    </row>
    <row r="88" spans="1:9" s="653" customFormat="1" ht="97.5" customHeight="1">
      <c r="A88" s="779" t="s">
        <v>932</v>
      </c>
      <c r="B88" s="809" t="s">
        <v>75</v>
      </c>
      <c r="C88" s="809" t="s">
        <v>97</v>
      </c>
      <c r="D88" s="729" t="s">
        <v>251</v>
      </c>
      <c r="E88" s="690" t="s">
        <v>316</v>
      </c>
      <c r="F88" s="837" t="s">
        <v>138</v>
      </c>
      <c r="G88" s="809"/>
      <c r="H88" s="811">
        <f>+H89</f>
        <v>690</v>
      </c>
      <c r="I88" s="652"/>
    </row>
    <row r="89" spans="1:9" s="653" customFormat="1" ht="54" customHeight="1">
      <c r="A89" s="781" t="s">
        <v>612</v>
      </c>
      <c r="B89" s="812" t="s">
        <v>75</v>
      </c>
      <c r="C89" s="812" t="s">
        <v>97</v>
      </c>
      <c r="D89" s="842" t="s">
        <v>252</v>
      </c>
      <c r="E89" s="839" t="s">
        <v>316</v>
      </c>
      <c r="F89" s="840" t="s">
        <v>138</v>
      </c>
      <c r="G89" s="812"/>
      <c r="H89" s="813">
        <f>H90</f>
        <v>690</v>
      </c>
      <c r="I89" s="652"/>
    </row>
    <row r="90" spans="1:9" s="653" customFormat="1" ht="82.5" customHeight="1">
      <c r="A90" s="788" t="s">
        <v>659</v>
      </c>
      <c r="B90" s="823" t="s">
        <v>75</v>
      </c>
      <c r="C90" s="823" t="s">
        <v>97</v>
      </c>
      <c r="D90" s="685" t="s">
        <v>252</v>
      </c>
      <c r="E90" s="685" t="s">
        <v>76</v>
      </c>
      <c r="F90" s="807" t="s">
        <v>318</v>
      </c>
      <c r="G90" s="823"/>
      <c r="H90" s="813">
        <f>H91</f>
        <v>690</v>
      </c>
      <c r="I90" s="652"/>
    </row>
    <row r="91" spans="1:9" s="650" customFormat="1" ht="21">
      <c r="A91" s="784" t="s">
        <v>423</v>
      </c>
      <c r="B91" s="816" t="s">
        <v>75</v>
      </c>
      <c r="C91" s="816" t="s">
        <v>97</v>
      </c>
      <c r="D91" s="838" t="s">
        <v>252</v>
      </c>
      <c r="E91" s="839" t="s">
        <v>76</v>
      </c>
      <c r="F91" s="843" t="s">
        <v>424</v>
      </c>
      <c r="G91" s="816"/>
      <c r="H91" s="817">
        <f>H92</f>
        <v>690</v>
      </c>
      <c r="I91" s="649"/>
    </row>
    <row r="92" spans="1:9" s="650" customFormat="1" ht="72" customHeight="1">
      <c r="A92" s="781" t="s">
        <v>82</v>
      </c>
      <c r="B92" s="812" t="s">
        <v>75</v>
      </c>
      <c r="C92" s="812" t="s">
        <v>97</v>
      </c>
      <c r="D92" s="685" t="s">
        <v>252</v>
      </c>
      <c r="E92" s="685" t="s">
        <v>76</v>
      </c>
      <c r="F92" s="806" t="s">
        <v>424</v>
      </c>
      <c r="G92" s="816" t="s">
        <v>77</v>
      </c>
      <c r="H92" s="817">
        <v>690</v>
      </c>
      <c r="I92" s="649"/>
    </row>
    <row r="93" spans="1:9" s="650" customFormat="1" ht="81">
      <c r="A93" s="789" t="s">
        <v>733</v>
      </c>
      <c r="B93" s="827" t="s">
        <v>75</v>
      </c>
      <c r="C93" s="827" t="s">
        <v>97</v>
      </c>
      <c r="D93" s="835" t="s">
        <v>107</v>
      </c>
      <c r="E93" s="836" t="s">
        <v>316</v>
      </c>
      <c r="F93" s="855" t="s">
        <v>318</v>
      </c>
      <c r="G93" s="827"/>
      <c r="H93" s="828">
        <f>H94</f>
        <v>680</v>
      </c>
      <c r="I93" s="649"/>
    </row>
    <row r="94" spans="1:9" s="650" customFormat="1" ht="42">
      <c r="A94" s="788" t="s">
        <v>613</v>
      </c>
      <c r="B94" s="816" t="s">
        <v>75</v>
      </c>
      <c r="C94" s="816" t="s">
        <v>97</v>
      </c>
      <c r="D94" s="685" t="s">
        <v>428</v>
      </c>
      <c r="E94" s="685" t="s">
        <v>316</v>
      </c>
      <c r="F94" s="806" t="s">
        <v>318</v>
      </c>
      <c r="G94" s="816"/>
      <c r="H94" s="817">
        <f>H95</f>
        <v>680</v>
      </c>
      <c r="I94" s="649"/>
    </row>
    <row r="95" spans="1:9" s="650" customFormat="1" ht="84">
      <c r="A95" s="781" t="s">
        <v>660</v>
      </c>
      <c r="B95" s="812" t="s">
        <v>75</v>
      </c>
      <c r="C95" s="812" t="s">
        <v>97</v>
      </c>
      <c r="D95" s="842" t="s">
        <v>428</v>
      </c>
      <c r="E95" s="839" t="s">
        <v>76</v>
      </c>
      <c r="F95" s="840" t="s">
        <v>318</v>
      </c>
      <c r="G95" s="812"/>
      <c r="H95" s="813">
        <f>H96</f>
        <v>680</v>
      </c>
      <c r="I95" s="649"/>
    </row>
    <row r="96" spans="1:9" s="650" customFormat="1" ht="21">
      <c r="A96" s="784" t="s">
        <v>423</v>
      </c>
      <c r="B96" s="816" t="s">
        <v>75</v>
      </c>
      <c r="C96" s="816" t="s">
        <v>97</v>
      </c>
      <c r="D96" s="685" t="s">
        <v>428</v>
      </c>
      <c r="E96" s="685" t="s">
        <v>76</v>
      </c>
      <c r="F96" s="806" t="s">
        <v>424</v>
      </c>
      <c r="G96" s="816"/>
      <c r="H96" s="817">
        <f>H97</f>
        <v>680</v>
      </c>
      <c r="I96" s="649"/>
    </row>
    <row r="97" spans="1:9" s="650" customFormat="1" ht="60.75" customHeight="1">
      <c r="A97" s="781" t="s">
        <v>82</v>
      </c>
      <c r="B97" s="812" t="s">
        <v>75</v>
      </c>
      <c r="C97" s="812" t="s">
        <v>97</v>
      </c>
      <c r="D97" s="838" t="s">
        <v>428</v>
      </c>
      <c r="E97" s="839" t="s">
        <v>76</v>
      </c>
      <c r="F97" s="843" t="s">
        <v>424</v>
      </c>
      <c r="G97" s="816" t="s">
        <v>77</v>
      </c>
      <c r="H97" s="817">
        <v>680</v>
      </c>
      <c r="I97" s="649"/>
    </row>
    <row r="98" spans="1:9" s="650" customFormat="1" ht="102">
      <c r="A98" s="779" t="s">
        <v>723</v>
      </c>
      <c r="B98" s="827" t="s">
        <v>75</v>
      </c>
      <c r="C98" s="827" t="s">
        <v>97</v>
      </c>
      <c r="D98" s="690" t="s">
        <v>158</v>
      </c>
      <c r="E98" s="690" t="s">
        <v>316</v>
      </c>
      <c r="F98" s="851" t="s">
        <v>318</v>
      </c>
      <c r="G98" s="827"/>
      <c r="H98" s="828">
        <f>+H99</f>
        <v>1532</v>
      </c>
      <c r="I98" s="649"/>
    </row>
    <row r="99" spans="1:9" s="650" customFormat="1" ht="63">
      <c r="A99" s="781" t="s">
        <v>614</v>
      </c>
      <c r="B99" s="816" t="s">
        <v>75</v>
      </c>
      <c r="C99" s="816" t="s">
        <v>97</v>
      </c>
      <c r="D99" s="838" t="s">
        <v>159</v>
      </c>
      <c r="E99" s="839" t="s">
        <v>316</v>
      </c>
      <c r="F99" s="843" t="s">
        <v>318</v>
      </c>
      <c r="G99" s="816"/>
      <c r="H99" s="817">
        <f>H100</f>
        <v>1532</v>
      </c>
      <c r="I99" s="649"/>
    </row>
    <row r="100" spans="1:9" s="650" customFormat="1" ht="189">
      <c r="A100" s="781" t="s">
        <v>561</v>
      </c>
      <c r="B100" s="812" t="s">
        <v>75</v>
      </c>
      <c r="C100" s="812" t="s">
        <v>97</v>
      </c>
      <c r="D100" s="776" t="s">
        <v>159</v>
      </c>
      <c r="E100" s="685" t="s">
        <v>75</v>
      </c>
      <c r="F100" s="807" t="s">
        <v>318</v>
      </c>
      <c r="G100" s="812"/>
      <c r="H100" s="813">
        <f>H101</f>
        <v>1532</v>
      </c>
      <c r="I100" s="649"/>
    </row>
    <row r="101" spans="1:9" s="650" customFormat="1" ht="21">
      <c r="A101" s="784" t="s">
        <v>423</v>
      </c>
      <c r="B101" s="816" t="s">
        <v>75</v>
      </c>
      <c r="C101" s="816" t="s">
        <v>97</v>
      </c>
      <c r="D101" s="838" t="s">
        <v>159</v>
      </c>
      <c r="E101" s="839" t="s">
        <v>75</v>
      </c>
      <c r="F101" s="843" t="s">
        <v>424</v>
      </c>
      <c r="G101" s="816"/>
      <c r="H101" s="817">
        <f>H102</f>
        <v>1532</v>
      </c>
      <c r="I101" s="649"/>
    </row>
    <row r="102" spans="1:9" s="650" customFormat="1" ht="63.75" customHeight="1">
      <c r="A102" s="781" t="s">
        <v>82</v>
      </c>
      <c r="B102" s="812" t="s">
        <v>75</v>
      </c>
      <c r="C102" s="812" t="s">
        <v>97</v>
      </c>
      <c r="D102" s="685" t="s">
        <v>159</v>
      </c>
      <c r="E102" s="685" t="s">
        <v>75</v>
      </c>
      <c r="F102" s="806" t="s">
        <v>424</v>
      </c>
      <c r="G102" s="816" t="s">
        <v>77</v>
      </c>
      <c r="H102" s="817">
        <v>1532</v>
      </c>
      <c r="I102" s="649"/>
    </row>
    <row r="103" spans="1:9" s="655" customFormat="1" ht="21">
      <c r="A103" s="779" t="s">
        <v>181</v>
      </c>
      <c r="B103" s="809" t="s">
        <v>75</v>
      </c>
      <c r="C103" s="778">
        <v>13</v>
      </c>
      <c r="D103" s="830" t="s">
        <v>180</v>
      </c>
      <c r="E103" s="836" t="s">
        <v>316</v>
      </c>
      <c r="F103" s="844" t="s">
        <v>318</v>
      </c>
      <c r="G103" s="809"/>
      <c r="H103" s="811">
        <f>+H104</f>
        <v>260000</v>
      </c>
      <c r="I103" s="652"/>
    </row>
    <row r="104" spans="1:9" s="653" customFormat="1" ht="21">
      <c r="A104" s="781" t="s">
        <v>183</v>
      </c>
      <c r="B104" s="812" t="s">
        <v>75</v>
      </c>
      <c r="C104" s="866">
        <v>13</v>
      </c>
      <c r="D104" s="776" t="s">
        <v>182</v>
      </c>
      <c r="E104" s="685" t="s">
        <v>316</v>
      </c>
      <c r="F104" s="807" t="s">
        <v>318</v>
      </c>
      <c r="G104" s="812"/>
      <c r="H104" s="813">
        <f>H105+H107</f>
        <v>260000</v>
      </c>
      <c r="I104" s="652"/>
    </row>
    <row r="105" spans="1:9" s="653" customFormat="1" ht="21">
      <c r="A105" s="782" t="s">
        <v>307</v>
      </c>
      <c r="B105" s="812" t="s">
        <v>75</v>
      </c>
      <c r="C105" s="866">
        <v>13</v>
      </c>
      <c r="D105" s="842" t="s">
        <v>182</v>
      </c>
      <c r="E105" s="839" t="s">
        <v>316</v>
      </c>
      <c r="F105" s="840" t="s">
        <v>322</v>
      </c>
      <c r="G105" s="812"/>
      <c r="H105" s="813">
        <f>H106</f>
        <v>230000</v>
      </c>
      <c r="I105" s="652"/>
    </row>
    <row r="106" spans="1:9" s="653" customFormat="1" ht="42">
      <c r="A106" s="782" t="s">
        <v>432</v>
      </c>
      <c r="B106" s="812" t="s">
        <v>75</v>
      </c>
      <c r="C106" s="866">
        <v>13</v>
      </c>
      <c r="D106" s="776" t="s">
        <v>182</v>
      </c>
      <c r="E106" s="685" t="s">
        <v>316</v>
      </c>
      <c r="F106" s="807" t="s">
        <v>322</v>
      </c>
      <c r="G106" s="812" t="s">
        <v>84</v>
      </c>
      <c r="H106" s="813">
        <v>230000</v>
      </c>
      <c r="I106" s="652"/>
    </row>
    <row r="107" spans="1:9" s="653" customFormat="1" ht="21">
      <c r="A107" s="782" t="s">
        <v>246</v>
      </c>
      <c r="B107" s="812" t="s">
        <v>75</v>
      </c>
      <c r="C107" s="866">
        <v>13</v>
      </c>
      <c r="D107" s="842" t="s">
        <v>182</v>
      </c>
      <c r="E107" s="839" t="s">
        <v>316</v>
      </c>
      <c r="F107" s="840" t="s">
        <v>323</v>
      </c>
      <c r="G107" s="812"/>
      <c r="H107" s="813">
        <f>H108</f>
        <v>30000</v>
      </c>
      <c r="I107" s="652"/>
    </row>
    <row r="108" spans="1:9" s="653" customFormat="1" ht="42">
      <c r="A108" s="782" t="s">
        <v>432</v>
      </c>
      <c r="B108" s="812" t="s">
        <v>75</v>
      </c>
      <c r="C108" s="866">
        <v>13</v>
      </c>
      <c r="D108" s="776" t="s">
        <v>182</v>
      </c>
      <c r="E108" s="685" t="s">
        <v>316</v>
      </c>
      <c r="F108" s="807" t="s">
        <v>323</v>
      </c>
      <c r="G108" s="812" t="s">
        <v>84</v>
      </c>
      <c r="H108" s="813">
        <v>30000</v>
      </c>
      <c r="I108" s="652"/>
    </row>
    <row r="109" spans="1:9" s="653" customFormat="1" ht="40.5">
      <c r="A109" s="787" t="s">
        <v>228</v>
      </c>
      <c r="B109" s="809" t="s">
        <v>75</v>
      </c>
      <c r="C109" s="809" t="s">
        <v>97</v>
      </c>
      <c r="D109" s="835" t="s">
        <v>227</v>
      </c>
      <c r="E109" s="836" t="s">
        <v>316</v>
      </c>
      <c r="F109" s="844" t="s">
        <v>318</v>
      </c>
      <c r="G109" s="809"/>
      <c r="H109" s="811">
        <f>+H110</f>
        <v>3665432</v>
      </c>
      <c r="I109" s="652"/>
    </row>
    <row r="110" spans="1:9" s="653" customFormat="1" ht="63">
      <c r="A110" s="786" t="s">
        <v>229</v>
      </c>
      <c r="B110" s="812" t="s">
        <v>75</v>
      </c>
      <c r="C110" s="812" t="s">
        <v>97</v>
      </c>
      <c r="D110" s="685" t="s">
        <v>230</v>
      </c>
      <c r="E110" s="685" t="s">
        <v>316</v>
      </c>
      <c r="F110" s="807" t="s">
        <v>318</v>
      </c>
      <c r="G110" s="812"/>
      <c r="H110" s="813">
        <f>+H111</f>
        <v>3665432</v>
      </c>
      <c r="I110" s="652"/>
    </row>
    <row r="111" spans="1:255" s="687" customFormat="1" ht="21">
      <c r="A111" s="782" t="s">
        <v>140</v>
      </c>
      <c r="B111" s="812" t="s">
        <v>75</v>
      </c>
      <c r="C111" s="812">
        <v>13</v>
      </c>
      <c r="D111" s="838" t="s">
        <v>230</v>
      </c>
      <c r="E111" s="839" t="s">
        <v>316</v>
      </c>
      <c r="F111" s="840" t="s">
        <v>324</v>
      </c>
      <c r="G111" s="812"/>
      <c r="H111" s="813">
        <f>SUM(H112:H114)</f>
        <v>3665432</v>
      </c>
      <c r="I111" s="686"/>
      <c r="L111" s="688"/>
      <c r="M111" s="688"/>
      <c r="N111" s="688"/>
      <c r="O111" s="688"/>
      <c r="P111" s="688"/>
      <c r="Q111" s="688"/>
      <c r="R111" s="688"/>
      <c r="S111" s="688"/>
      <c r="T111" s="688"/>
      <c r="U111" s="688"/>
      <c r="V111" s="688"/>
      <c r="W111" s="688"/>
      <c r="X111" s="688"/>
      <c r="Y111" s="688"/>
      <c r="Z111" s="688"/>
      <c r="AA111" s="688"/>
      <c r="AB111" s="688"/>
      <c r="AC111" s="688"/>
      <c r="AD111" s="688"/>
      <c r="AE111" s="688"/>
      <c r="AF111" s="688"/>
      <c r="AG111" s="688"/>
      <c r="AH111" s="688"/>
      <c r="AI111" s="688"/>
      <c r="AJ111" s="688"/>
      <c r="AK111" s="688"/>
      <c r="AL111" s="688"/>
      <c r="AM111" s="688"/>
      <c r="AN111" s="688"/>
      <c r="AO111" s="688"/>
      <c r="AP111" s="688"/>
      <c r="AQ111" s="688"/>
      <c r="AR111" s="688"/>
      <c r="AS111" s="688"/>
      <c r="AT111" s="688"/>
      <c r="AU111" s="688"/>
      <c r="AV111" s="688"/>
      <c r="AW111" s="688"/>
      <c r="AX111" s="688"/>
      <c r="AY111" s="688"/>
      <c r="AZ111" s="688"/>
      <c r="BA111" s="688"/>
      <c r="BB111" s="688"/>
      <c r="BC111" s="688"/>
      <c r="BD111" s="688"/>
      <c r="BE111" s="688"/>
      <c r="BF111" s="688"/>
      <c r="BG111" s="688"/>
      <c r="BH111" s="688"/>
      <c r="BI111" s="688"/>
      <c r="BJ111" s="688"/>
      <c r="BK111" s="688"/>
      <c r="BL111" s="688"/>
      <c r="BM111" s="688"/>
      <c r="BN111" s="688"/>
      <c r="BO111" s="688"/>
      <c r="BP111" s="688"/>
      <c r="BQ111" s="688"/>
      <c r="BR111" s="688"/>
      <c r="BS111" s="688"/>
      <c r="BT111" s="688"/>
      <c r="BU111" s="688"/>
      <c r="BV111" s="688"/>
      <c r="BW111" s="688"/>
      <c r="BX111" s="688"/>
      <c r="BY111" s="688"/>
      <c r="BZ111" s="688"/>
      <c r="CA111" s="688"/>
      <c r="CB111" s="688"/>
      <c r="CC111" s="688"/>
      <c r="CD111" s="688"/>
      <c r="CE111" s="688"/>
      <c r="CF111" s="688"/>
      <c r="CG111" s="688"/>
      <c r="CH111" s="688"/>
      <c r="CI111" s="688"/>
      <c r="CJ111" s="688"/>
      <c r="CK111" s="688"/>
      <c r="CL111" s="688"/>
      <c r="CM111" s="688"/>
      <c r="CN111" s="688"/>
      <c r="CO111" s="688"/>
      <c r="CP111" s="688"/>
      <c r="CQ111" s="688"/>
      <c r="CR111" s="688"/>
      <c r="CS111" s="688"/>
      <c r="CT111" s="688"/>
      <c r="CU111" s="688"/>
      <c r="CV111" s="688"/>
      <c r="CW111" s="688"/>
      <c r="CX111" s="688"/>
      <c r="CY111" s="688"/>
      <c r="CZ111" s="688"/>
      <c r="DA111" s="688"/>
      <c r="DB111" s="688"/>
      <c r="DC111" s="688"/>
      <c r="DD111" s="688"/>
      <c r="DE111" s="688"/>
      <c r="DF111" s="688"/>
      <c r="DG111" s="688"/>
      <c r="DH111" s="688"/>
      <c r="DI111" s="688"/>
      <c r="DJ111" s="688"/>
      <c r="DK111" s="688"/>
      <c r="DL111" s="688"/>
      <c r="DM111" s="688"/>
      <c r="DN111" s="688"/>
      <c r="DO111" s="688"/>
      <c r="DP111" s="688"/>
      <c r="DQ111" s="688"/>
      <c r="DR111" s="688"/>
      <c r="DS111" s="688"/>
      <c r="DT111" s="688"/>
      <c r="DU111" s="688"/>
      <c r="DV111" s="688"/>
      <c r="DW111" s="688"/>
      <c r="DX111" s="688"/>
      <c r="DY111" s="688"/>
      <c r="DZ111" s="688"/>
      <c r="EA111" s="688"/>
      <c r="EB111" s="688"/>
      <c r="EC111" s="688"/>
      <c r="ED111" s="688"/>
      <c r="EE111" s="688"/>
      <c r="EF111" s="688"/>
      <c r="EG111" s="688"/>
      <c r="EH111" s="688"/>
      <c r="EI111" s="688"/>
      <c r="EJ111" s="688"/>
      <c r="EK111" s="688"/>
      <c r="EL111" s="688"/>
      <c r="EM111" s="688"/>
      <c r="EN111" s="688"/>
      <c r="EO111" s="688"/>
      <c r="EP111" s="688"/>
      <c r="EQ111" s="688"/>
      <c r="ER111" s="688"/>
      <c r="ES111" s="688"/>
      <c r="ET111" s="688"/>
      <c r="EU111" s="688"/>
      <c r="EV111" s="688"/>
      <c r="EW111" s="688"/>
      <c r="EX111" s="688"/>
      <c r="EY111" s="688"/>
      <c r="EZ111" s="688"/>
      <c r="FA111" s="688"/>
      <c r="FB111" s="688"/>
      <c r="FC111" s="688"/>
      <c r="FD111" s="688"/>
      <c r="FE111" s="688"/>
      <c r="FF111" s="688"/>
      <c r="FG111" s="688"/>
      <c r="FH111" s="688"/>
      <c r="FI111" s="688"/>
      <c r="FJ111" s="688"/>
      <c r="FK111" s="688"/>
      <c r="FL111" s="688"/>
      <c r="FM111" s="688"/>
      <c r="FN111" s="688"/>
      <c r="FO111" s="688"/>
      <c r="FP111" s="688"/>
      <c r="FQ111" s="688"/>
      <c r="FR111" s="688"/>
      <c r="FS111" s="688"/>
      <c r="FT111" s="688"/>
      <c r="FU111" s="688"/>
      <c r="FV111" s="688"/>
      <c r="FW111" s="688"/>
      <c r="FX111" s="688"/>
      <c r="FY111" s="688"/>
      <c r="FZ111" s="688"/>
      <c r="GA111" s="688"/>
      <c r="GB111" s="688"/>
      <c r="GC111" s="688"/>
      <c r="GD111" s="688"/>
      <c r="GE111" s="688"/>
      <c r="GF111" s="688"/>
      <c r="GG111" s="688"/>
      <c r="GH111" s="688"/>
      <c r="GI111" s="688"/>
      <c r="GJ111" s="688"/>
      <c r="GK111" s="688"/>
      <c r="GL111" s="688"/>
      <c r="GM111" s="688"/>
      <c r="GN111" s="688"/>
      <c r="GO111" s="688"/>
      <c r="GP111" s="688"/>
      <c r="GQ111" s="688"/>
      <c r="GR111" s="688"/>
      <c r="GS111" s="688"/>
      <c r="GT111" s="688"/>
      <c r="GU111" s="688"/>
      <c r="GV111" s="688"/>
      <c r="GW111" s="688"/>
      <c r="GX111" s="688"/>
      <c r="GY111" s="688"/>
      <c r="GZ111" s="688"/>
      <c r="HA111" s="688"/>
      <c r="HB111" s="688"/>
      <c r="HC111" s="688"/>
      <c r="HD111" s="688"/>
      <c r="HE111" s="688"/>
      <c r="HF111" s="688"/>
      <c r="HG111" s="688"/>
      <c r="HH111" s="688"/>
      <c r="HI111" s="688"/>
      <c r="HJ111" s="688"/>
      <c r="HK111" s="688"/>
      <c r="HL111" s="688"/>
      <c r="HM111" s="688"/>
      <c r="HN111" s="688"/>
      <c r="HO111" s="688"/>
      <c r="HP111" s="688"/>
      <c r="HQ111" s="688"/>
      <c r="HR111" s="688"/>
      <c r="HS111" s="688"/>
      <c r="HT111" s="688"/>
      <c r="HU111" s="688"/>
      <c r="HV111" s="688"/>
      <c r="HW111" s="688"/>
      <c r="HX111" s="688"/>
      <c r="HY111" s="688"/>
      <c r="HZ111" s="688"/>
      <c r="IA111" s="688"/>
      <c r="IB111" s="688"/>
      <c r="IC111" s="688"/>
      <c r="ID111" s="688"/>
      <c r="IE111" s="688"/>
      <c r="IF111" s="688"/>
      <c r="IG111" s="688"/>
      <c r="IH111" s="688"/>
      <c r="II111" s="688"/>
      <c r="IJ111" s="688"/>
      <c r="IK111" s="688"/>
      <c r="IL111" s="688"/>
      <c r="IM111" s="688"/>
      <c r="IN111" s="688"/>
      <c r="IO111" s="688"/>
      <c r="IP111" s="688"/>
      <c r="IQ111" s="688"/>
      <c r="IR111" s="688"/>
      <c r="IS111" s="688"/>
      <c r="IT111" s="688"/>
      <c r="IU111" s="688"/>
    </row>
    <row r="112" spans="1:255" s="687" customFormat="1" ht="63">
      <c r="A112" s="781" t="s">
        <v>82</v>
      </c>
      <c r="B112" s="812" t="s">
        <v>75</v>
      </c>
      <c r="C112" s="812">
        <v>13</v>
      </c>
      <c r="D112" s="685" t="s">
        <v>230</v>
      </c>
      <c r="E112" s="685" t="s">
        <v>316</v>
      </c>
      <c r="F112" s="807" t="s">
        <v>324</v>
      </c>
      <c r="G112" s="812" t="s">
        <v>77</v>
      </c>
      <c r="H112" s="813">
        <f>2354500+711059</f>
        <v>3065559</v>
      </c>
      <c r="I112" s="686"/>
      <c r="J112" s="689"/>
      <c r="L112" s="688"/>
      <c r="M112" s="688"/>
      <c r="N112" s="688"/>
      <c r="O112" s="688"/>
      <c r="P112" s="688"/>
      <c r="Q112" s="688"/>
      <c r="R112" s="688"/>
      <c r="S112" s="688"/>
      <c r="T112" s="688"/>
      <c r="U112" s="688"/>
      <c r="V112" s="688"/>
      <c r="W112" s="688"/>
      <c r="X112" s="688"/>
      <c r="Y112" s="688"/>
      <c r="Z112" s="688"/>
      <c r="AA112" s="688"/>
      <c r="AB112" s="688"/>
      <c r="AC112" s="688"/>
      <c r="AD112" s="688"/>
      <c r="AE112" s="688"/>
      <c r="AF112" s="688"/>
      <c r="AG112" s="688"/>
      <c r="AH112" s="688"/>
      <c r="AI112" s="688"/>
      <c r="AJ112" s="688"/>
      <c r="AK112" s="688"/>
      <c r="AL112" s="688"/>
      <c r="AM112" s="688"/>
      <c r="AN112" s="688"/>
      <c r="AO112" s="688"/>
      <c r="AP112" s="688"/>
      <c r="AQ112" s="688"/>
      <c r="AR112" s="688"/>
      <c r="AS112" s="688"/>
      <c r="AT112" s="688"/>
      <c r="AU112" s="688"/>
      <c r="AV112" s="688"/>
      <c r="AW112" s="688"/>
      <c r="AX112" s="688"/>
      <c r="AY112" s="688"/>
      <c r="AZ112" s="688"/>
      <c r="BA112" s="688"/>
      <c r="BB112" s="688"/>
      <c r="BC112" s="688"/>
      <c r="BD112" s="688"/>
      <c r="BE112" s="688"/>
      <c r="BF112" s="688"/>
      <c r="BG112" s="688"/>
      <c r="BH112" s="688"/>
      <c r="BI112" s="688"/>
      <c r="BJ112" s="688"/>
      <c r="BK112" s="688"/>
      <c r="BL112" s="688"/>
      <c r="BM112" s="688"/>
      <c r="BN112" s="688"/>
      <c r="BO112" s="688"/>
      <c r="BP112" s="688"/>
      <c r="BQ112" s="688"/>
      <c r="BR112" s="688"/>
      <c r="BS112" s="688"/>
      <c r="BT112" s="688"/>
      <c r="BU112" s="688"/>
      <c r="BV112" s="688"/>
      <c r="BW112" s="688"/>
      <c r="BX112" s="688"/>
      <c r="BY112" s="688"/>
      <c r="BZ112" s="688"/>
      <c r="CA112" s="688"/>
      <c r="CB112" s="688"/>
      <c r="CC112" s="688"/>
      <c r="CD112" s="688"/>
      <c r="CE112" s="688"/>
      <c r="CF112" s="688"/>
      <c r="CG112" s="688"/>
      <c r="CH112" s="688"/>
      <c r="CI112" s="688"/>
      <c r="CJ112" s="688"/>
      <c r="CK112" s="688"/>
      <c r="CL112" s="688"/>
      <c r="CM112" s="688"/>
      <c r="CN112" s="688"/>
      <c r="CO112" s="688"/>
      <c r="CP112" s="688"/>
      <c r="CQ112" s="688"/>
      <c r="CR112" s="688"/>
      <c r="CS112" s="688"/>
      <c r="CT112" s="688"/>
      <c r="CU112" s="688"/>
      <c r="CV112" s="688"/>
      <c r="CW112" s="688"/>
      <c r="CX112" s="688"/>
      <c r="CY112" s="688"/>
      <c r="CZ112" s="688"/>
      <c r="DA112" s="688"/>
      <c r="DB112" s="688"/>
      <c r="DC112" s="688"/>
      <c r="DD112" s="688"/>
      <c r="DE112" s="688"/>
      <c r="DF112" s="688"/>
      <c r="DG112" s="688"/>
      <c r="DH112" s="688"/>
      <c r="DI112" s="688"/>
      <c r="DJ112" s="688"/>
      <c r="DK112" s="688"/>
      <c r="DL112" s="688"/>
      <c r="DM112" s="688"/>
      <c r="DN112" s="688"/>
      <c r="DO112" s="688"/>
      <c r="DP112" s="688"/>
      <c r="DQ112" s="688"/>
      <c r="DR112" s="688"/>
      <c r="DS112" s="688"/>
      <c r="DT112" s="688"/>
      <c r="DU112" s="688"/>
      <c r="DV112" s="688"/>
      <c r="DW112" s="688"/>
      <c r="DX112" s="688"/>
      <c r="DY112" s="688"/>
      <c r="DZ112" s="688"/>
      <c r="EA112" s="688"/>
      <c r="EB112" s="688"/>
      <c r="EC112" s="688"/>
      <c r="ED112" s="688"/>
      <c r="EE112" s="688"/>
      <c r="EF112" s="688"/>
      <c r="EG112" s="688"/>
      <c r="EH112" s="688"/>
      <c r="EI112" s="688"/>
      <c r="EJ112" s="688"/>
      <c r="EK112" s="688"/>
      <c r="EL112" s="688"/>
      <c r="EM112" s="688"/>
      <c r="EN112" s="688"/>
      <c r="EO112" s="688"/>
      <c r="EP112" s="688"/>
      <c r="EQ112" s="688"/>
      <c r="ER112" s="688"/>
      <c r="ES112" s="688"/>
      <c r="ET112" s="688"/>
      <c r="EU112" s="688"/>
      <c r="EV112" s="688"/>
      <c r="EW112" s="688"/>
      <c r="EX112" s="688"/>
      <c r="EY112" s="688"/>
      <c r="EZ112" s="688"/>
      <c r="FA112" s="688"/>
      <c r="FB112" s="688"/>
      <c r="FC112" s="688"/>
      <c r="FD112" s="688"/>
      <c r="FE112" s="688"/>
      <c r="FF112" s="688"/>
      <c r="FG112" s="688"/>
      <c r="FH112" s="688"/>
      <c r="FI112" s="688"/>
      <c r="FJ112" s="688"/>
      <c r="FK112" s="688"/>
      <c r="FL112" s="688"/>
      <c r="FM112" s="688"/>
      <c r="FN112" s="688"/>
      <c r="FO112" s="688"/>
      <c r="FP112" s="688"/>
      <c r="FQ112" s="688"/>
      <c r="FR112" s="688"/>
      <c r="FS112" s="688"/>
      <c r="FT112" s="688"/>
      <c r="FU112" s="688"/>
      <c r="FV112" s="688"/>
      <c r="FW112" s="688"/>
      <c r="FX112" s="688"/>
      <c r="FY112" s="688"/>
      <c r="FZ112" s="688"/>
      <c r="GA112" s="688"/>
      <c r="GB112" s="688"/>
      <c r="GC112" s="688"/>
      <c r="GD112" s="688"/>
      <c r="GE112" s="688"/>
      <c r="GF112" s="688"/>
      <c r="GG112" s="688"/>
      <c r="GH112" s="688"/>
      <c r="GI112" s="688"/>
      <c r="GJ112" s="688"/>
      <c r="GK112" s="688"/>
      <c r="GL112" s="688"/>
      <c r="GM112" s="688"/>
      <c r="GN112" s="688"/>
      <c r="GO112" s="688"/>
      <c r="GP112" s="688"/>
      <c r="GQ112" s="688"/>
      <c r="GR112" s="688"/>
      <c r="GS112" s="688"/>
      <c r="GT112" s="688"/>
      <c r="GU112" s="688"/>
      <c r="GV112" s="688"/>
      <c r="GW112" s="688"/>
      <c r="GX112" s="688"/>
      <c r="GY112" s="688"/>
      <c r="GZ112" s="688"/>
      <c r="HA112" s="688"/>
      <c r="HB112" s="688"/>
      <c r="HC112" s="688"/>
      <c r="HD112" s="688"/>
      <c r="HE112" s="688"/>
      <c r="HF112" s="688"/>
      <c r="HG112" s="688"/>
      <c r="HH112" s="688"/>
      <c r="HI112" s="688"/>
      <c r="HJ112" s="688"/>
      <c r="HK112" s="688"/>
      <c r="HL112" s="688"/>
      <c r="HM112" s="688"/>
      <c r="HN112" s="688"/>
      <c r="HO112" s="688"/>
      <c r="HP112" s="688"/>
      <c r="HQ112" s="688"/>
      <c r="HR112" s="688"/>
      <c r="HS112" s="688"/>
      <c r="HT112" s="688"/>
      <c r="HU112" s="688"/>
      <c r="HV112" s="688"/>
      <c r="HW112" s="688"/>
      <c r="HX112" s="688"/>
      <c r="HY112" s="688"/>
      <c r="HZ112" s="688"/>
      <c r="IA112" s="688"/>
      <c r="IB112" s="688"/>
      <c r="IC112" s="688"/>
      <c r="ID112" s="688"/>
      <c r="IE112" s="688"/>
      <c r="IF112" s="688"/>
      <c r="IG112" s="688"/>
      <c r="IH112" s="688"/>
      <c r="II112" s="688"/>
      <c r="IJ112" s="688"/>
      <c r="IK112" s="688"/>
      <c r="IL112" s="688"/>
      <c r="IM112" s="688"/>
      <c r="IN112" s="688"/>
      <c r="IO112" s="688"/>
      <c r="IP112" s="688"/>
      <c r="IQ112" s="688"/>
      <c r="IR112" s="688"/>
      <c r="IS112" s="688"/>
      <c r="IT112" s="688"/>
      <c r="IU112" s="688"/>
    </row>
    <row r="113" spans="1:255" s="687" customFormat="1" ht="42">
      <c r="A113" s="782" t="s">
        <v>432</v>
      </c>
      <c r="B113" s="812" t="s">
        <v>75</v>
      </c>
      <c r="C113" s="812">
        <v>13</v>
      </c>
      <c r="D113" s="838" t="s">
        <v>230</v>
      </c>
      <c r="E113" s="839" t="s">
        <v>316</v>
      </c>
      <c r="F113" s="840" t="s">
        <v>324</v>
      </c>
      <c r="G113" s="812" t="s">
        <v>84</v>
      </c>
      <c r="H113" s="813">
        <f>49000+82943+40200+115426+170084+137000</f>
        <v>594653</v>
      </c>
      <c r="I113" s="686"/>
      <c r="J113" s="689"/>
      <c r="L113" s="688"/>
      <c r="M113" s="688"/>
      <c r="N113" s="688"/>
      <c r="O113" s="688"/>
      <c r="P113" s="688"/>
      <c r="Q113" s="688"/>
      <c r="R113" s="688"/>
      <c r="S113" s="688"/>
      <c r="T113" s="688"/>
      <c r="U113" s="688"/>
      <c r="V113" s="688"/>
      <c r="W113" s="688"/>
      <c r="X113" s="688"/>
      <c r="Y113" s="688"/>
      <c r="Z113" s="688"/>
      <c r="AA113" s="688"/>
      <c r="AB113" s="688"/>
      <c r="AC113" s="688"/>
      <c r="AD113" s="688"/>
      <c r="AE113" s="688"/>
      <c r="AF113" s="688"/>
      <c r="AG113" s="688"/>
      <c r="AH113" s="688"/>
      <c r="AI113" s="688"/>
      <c r="AJ113" s="688"/>
      <c r="AK113" s="688"/>
      <c r="AL113" s="688"/>
      <c r="AM113" s="688"/>
      <c r="AN113" s="688"/>
      <c r="AO113" s="688"/>
      <c r="AP113" s="688"/>
      <c r="AQ113" s="688"/>
      <c r="AR113" s="688"/>
      <c r="AS113" s="688"/>
      <c r="AT113" s="688"/>
      <c r="AU113" s="688"/>
      <c r="AV113" s="688"/>
      <c r="AW113" s="688"/>
      <c r="AX113" s="688"/>
      <c r="AY113" s="688"/>
      <c r="AZ113" s="688"/>
      <c r="BA113" s="688"/>
      <c r="BB113" s="688"/>
      <c r="BC113" s="688"/>
      <c r="BD113" s="688"/>
      <c r="BE113" s="688"/>
      <c r="BF113" s="688"/>
      <c r="BG113" s="688"/>
      <c r="BH113" s="688"/>
      <c r="BI113" s="688"/>
      <c r="BJ113" s="688"/>
      <c r="BK113" s="688"/>
      <c r="BL113" s="688"/>
      <c r="BM113" s="688"/>
      <c r="BN113" s="688"/>
      <c r="BO113" s="688"/>
      <c r="BP113" s="688"/>
      <c r="BQ113" s="688"/>
      <c r="BR113" s="688"/>
      <c r="BS113" s="688"/>
      <c r="BT113" s="688"/>
      <c r="BU113" s="688"/>
      <c r="BV113" s="688"/>
      <c r="BW113" s="688"/>
      <c r="BX113" s="688"/>
      <c r="BY113" s="688"/>
      <c r="BZ113" s="688"/>
      <c r="CA113" s="688"/>
      <c r="CB113" s="688"/>
      <c r="CC113" s="688"/>
      <c r="CD113" s="688"/>
      <c r="CE113" s="688"/>
      <c r="CF113" s="688"/>
      <c r="CG113" s="688"/>
      <c r="CH113" s="688"/>
      <c r="CI113" s="688"/>
      <c r="CJ113" s="688"/>
      <c r="CK113" s="688"/>
      <c r="CL113" s="688"/>
      <c r="CM113" s="688"/>
      <c r="CN113" s="688"/>
      <c r="CO113" s="688"/>
      <c r="CP113" s="688"/>
      <c r="CQ113" s="688"/>
      <c r="CR113" s="688"/>
      <c r="CS113" s="688"/>
      <c r="CT113" s="688"/>
      <c r="CU113" s="688"/>
      <c r="CV113" s="688"/>
      <c r="CW113" s="688"/>
      <c r="CX113" s="688"/>
      <c r="CY113" s="688"/>
      <c r="CZ113" s="688"/>
      <c r="DA113" s="688"/>
      <c r="DB113" s="688"/>
      <c r="DC113" s="688"/>
      <c r="DD113" s="688"/>
      <c r="DE113" s="688"/>
      <c r="DF113" s="688"/>
      <c r="DG113" s="688"/>
      <c r="DH113" s="688"/>
      <c r="DI113" s="688"/>
      <c r="DJ113" s="688"/>
      <c r="DK113" s="688"/>
      <c r="DL113" s="688"/>
      <c r="DM113" s="688"/>
      <c r="DN113" s="688"/>
      <c r="DO113" s="688"/>
      <c r="DP113" s="688"/>
      <c r="DQ113" s="688"/>
      <c r="DR113" s="688"/>
      <c r="DS113" s="688"/>
      <c r="DT113" s="688"/>
      <c r="DU113" s="688"/>
      <c r="DV113" s="688"/>
      <c r="DW113" s="688"/>
      <c r="DX113" s="688"/>
      <c r="DY113" s="688"/>
      <c r="DZ113" s="688"/>
      <c r="EA113" s="688"/>
      <c r="EB113" s="688"/>
      <c r="EC113" s="688"/>
      <c r="ED113" s="688"/>
      <c r="EE113" s="688"/>
      <c r="EF113" s="688"/>
      <c r="EG113" s="688"/>
      <c r="EH113" s="688"/>
      <c r="EI113" s="688"/>
      <c r="EJ113" s="688"/>
      <c r="EK113" s="688"/>
      <c r="EL113" s="688"/>
      <c r="EM113" s="688"/>
      <c r="EN113" s="688"/>
      <c r="EO113" s="688"/>
      <c r="EP113" s="688"/>
      <c r="EQ113" s="688"/>
      <c r="ER113" s="688"/>
      <c r="ES113" s="688"/>
      <c r="ET113" s="688"/>
      <c r="EU113" s="688"/>
      <c r="EV113" s="688"/>
      <c r="EW113" s="688"/>
      <c r="EX113" s="688"/>
      <c r="EY113" s="688"/>
      <c r="EZ113" s="688"/>
      <c r="FA113" s="688"/>
      <c r="FB113" s="688"/>
      <c r="FC113" s="688"/>
      <c r="FD113" s="688"/>
      <c r="FE113" s="688"/>
      <c r="FF113" s="688"/>
      <c r="FG113" s="688"/>
      <c r="FH113" s="688"/>
      <c r="FI113" s="688"/>
      <c r="FJ113" s="688"/>
      <c r="FK113" s="688"/>
      <c r="FL113" s="688"/>
      <c r="FM113" s="688"/>
      <c r="FN113" s="688"/>
      <c r="FO113" s="688"/>
      <c r="FP113" s="688"/>
      <c r="FQ113" s="688"/>
      <c r="FR113" s="688"/>
      <c r="FS113" s="688"/>
      <c r="FT113" s="688"/>
      <c r="FU113" s="688"/>
      <c r="FV113" s="688"/>
      <c r="FW113" s="688"/>
      <c r="FX113" s="688"/>
      <c r="FY113" s="688"/>
      <c r="FZ113" s="688"/>
      <c r="GA113" s="688"/>
      <c r="GB113" s="688"/>
      <c r="GC113" s="688"/>
      <c r="GD113" s="688"/>
      <c r="GE113" s="688"/>
      <c r="GF113" s="688"/>
      <c r="GG113" s="688"/>
      <c r="GH113" s="688"/>
      <c r="GI113" s="688"/>
      <c r="GJ113" s="688"/>
      <c r="GK113" s="688"/>
      <c r="GL113" s="688"/>
      <c r="GM113" s="688"/>
      <c r="GN113" s="688"/>
      <c r="GO113" s="688"/>
      <c r="GP113" s="688"/>
      <c r="GQ113" s="688"/>
      <c r="GR113" s="688"/>
      <c r="GS113" s="688"/>
      <c r="GT113" s="688"/>
      <c r="GU113" s="688"/>
      <c r="GV113" s="688"/>
      <c r="GW113" s="688"/>
      <c r="GX113" s="688"/>
      <c r="GY113" s="688"/>
      <c r="GZ113" s="688"/>
      <c r="HA113" s="688"/>
      <c r="HB113" s="688"/>
      <c r="HC113" s="688"/>
      <c r="HD113" s="688"/>
      <c r="HE113" s="688"/>
      <c r="HF113" s="688"/>
      <c r="HG113" s="688"/>
      <c r="HH113" s="688"/>
      <c r="HI113" s="688"/>
      <c r="HJ113" s="688"/>
      <c r="HK113" s="688"/>
      <c r="HL113" s="688"/>
      <c r="HM113" s="688"/>
      <c r="HN113" s="688"/>
      <c r="HO113" s="688"/>
      <c r="HP113" s="688"/>
      <c r="HQ113" s="688"/>
      <c r="HR113" s="688"/>
      <c r="HS113" s="688"/>
      <c r="HT113" s="688"/>
      <c r="HU113" s="688"/>
      <c r="HV113" s="688"/>
      <c r="HW113" s="688"/>
      <c r="HX113" s="688"/>
      <c r="HY113" s="688"/>
      <c r="HZ113" s="688"/>
      <c r="IA113" s="688"/>
      <c r="IB113" s="688"/>
      <c r="IC113" s="688"/>
      <c r="ID113" s="688"/>
      <c r="IE113" s="688"/>
      <c r="IF113" s="688"/>
      <c r="IG113" s="688"/>
      <c r="IH113" s="688"/>
      <c r="II113" s="688"/>
      <c r="IJ113" s="688"/>
      <c r="IK113" s="688"/>
      <c r="IL113" s="688"/>
      <c r="IM113" s="688"/>
      <c r="IN113" s="688"/>
      <c r="IO113" s="688"/>
      <c r="IP113" s="688"/>
      <c r="IQ113" s="688"/>
      <c r="IR113" s="688"/>
      <c r="IS113" s="688"/>
      <c r="IT113" s="688"/>
      <c r="IU113" s="688"/>
    </row>
    <row r="114" spans="1:255" s="687" customFormat="1" ht="21">
      <c r="A114" s="782" t="s">
        <v>85</v>
      </c>
      <c r="B114" s="812" t="s">
        <v>75</v>
      </c>
      <c r="C114" s="812">
        <v>13</v>
      </c>
      <c r="D114" s="685" t="s">
        <v>230</v>
      </c>
      <c r="E114" s="685" t="s">
        <v>316</v>
      </c>
      <c r="F114" s="807" t="s">
        <v>324</v>
      </c>
      <c r="G114" s="812" t="s">
        <v>86</v>
      </c>
      <c r="H114" s="813">
        <f>220+5000</f>
        <v>5220</v>
      </c>
      <c r="I114" s="686"/>
      <c r="J114" s="689"/>
      <c r="L114" s="688"/>
      <c r="M114" s="688"/>
      <c r="N114" s="688"/>
      <c r="O114" s="688"/>
      <c r="P114" s="688"/>
      <c r="Q114" s="688"/>
      <c r="R114" s="688"/>
      <c r="S114" s="688"/>
      <c r="T114" s="688"/>
      <c r="U114" s="688"/>
      <c r="V114" s="688"/>
      <c r="W114" s="688"/>
      <c r="X114" s="688"/>
      <c r="Y114" s="688"/>
      <c r="Z114" s="688"/>
      <c r="AA114" s="688"/>
      <c r="AB114" s="688"/>
      <c r="AC114" s="688"/>
      <c r="AD114" s="688"/>
      <c r="AE114" s="688"/>
      <c r="AF114" s="688"/>
      <c r="AG114" s="688"/>
      <c r="AH114" s="688"/>
      <c r="AI114" s="688"/>
      <c r="AJ114" s="688"/>
      <c r="AK114" s="688"/>
      <c r="AL114" s="688"/>
      <c r="AM114" s="688"/>
      <c r="AN114" s="688"/>
      <c r="AO114" s="688"/>
      <c r="AP114" s="688"/>
      <c r="AQ114" s="688"/>
      <c r="AR114" s="688"/>
      <c r="AS114" s="688"/>
      <c r="AT114" s="688"/>
      <c r="AU114" s="688"/>
      <c r="AV114" s="688"/>
      <c r="AW114" s="688"/>
      <c r="AX114" s="688"/>
      <c r="AY114" s="688"/>
      <c r="AZ114" s="688"/>
      <c r="BA114" s="688"/>
      <c r="BB114" s="688"/>
      <c r="BC114" s="688"/>
      <c r="BD114" s="688"/>
      <c r="BE114" s="688"/>
      <c r="BF114" s="688"/>
      <c r="BG114" s="688"/>
      <c r="BH114" s="688"/>
      <c r="BI114" s="688"/>
      <c r="BJ114" s="688"/>
      <c r="BK114" s="688"/>
      <c r="BL114" s="688"/>
      <c r="BM114" s="688"/>
      <c r="BN114" s="688"/>
      <c r="BO114" s="688"/>
      <c r="BP114" s="688"/>
      <c r="BQ114" s="688"/>
      <c r="BR114" s="688"/>
      <c r="BS114" s="688"/>
      <c r="BT114" s="688"/>
      <c r="BU114" s="688"/>
      <c r="BV114" s="688"/>
      <c r="BW114" s="688"/>
      <c r="BX114" s="688"/>
      <c r="BY114" s="688"/>
      <c r="BZ114" s="688"/>
      <c r="CA114" s="688"/>
      <c r="CB114" s="688"/>
      <c r="CC114" s="688"/>
      <c r="CD114" s="688"/>
      <c r="CE114" s="688"/>
      <c r="CF114" s="688"/>
      <c r="CG114" s="688"/>
      <c r="CH114" s="688"/>
      <c r="CI114" s="688"/>
      <c r="CJ114" s="688"/>
      <c r="CK114" s="688"/>
      <c r="CL114" s="688"/>
      <c r="CM114" s="688"/>
      <c r="CN114" s="688"/>
      <c r="CO114" s="688"/>
      <c r="CP114" s="688"/>
      <c r="CQ114" s="688"/>
      <c r="CR114" s="688"/>
      <c r="CS114" s="688"/>
      <c r="CT114" s="688"/>
      <c r="CU114" s="688"/>
      <c r="CV114" s="688"/>
      <c r="CW114" s="688"/>
      <c r="CX114" s="688"/>
      <c r="CY114" s="688"/>
      <c r="CZ114" s="688"/>
      <c r="DA114" s="688"/>
      <c r="DB114" s="688"/>
      <c r="DC114" s="688"/>
      <c r="DD114" s="688"/>
      <c r="DE114" s="688"/>
      <c r="DF114" s="688"/>
      <c r="DG114" s="688"/>
      <c r="DH114" s="688"/>
      <c r="DI114" s="688"/>
      <c r="DJ114" s="688"/>
      <c r="DK114" s="688"/>
      <c r="DL114" s="688"/>
      <c r="DM114" s="688"/>
      <c r="DN114" s="688"/>
      <c r="DO114" s="688"/>
      <c r="DP114" s="688"/>
      <c r="DQ114" s="688"/>
      <c r="DR114" s="688"/>
      <c r="DS114" s="688"/>
      <c r="DT114" s="688"/>
      <c r="DU114" s="688"/>
      <c r="DV114" s="688"/>
      <c r="DW114" s="688"/>
      <c r="DX114" s="688"/>
      <c r="DY114" s="688"/>
      <c r="DZ114" s="688"/>
      <c r="EA114" s="688"/>
      <c r="EB114" s="688"/>
      <c r="EC114" s="688"/>
      <c r="ED114" s="688"/>
      <c r="EE114" s="688"/>
      <c r="EF114" s="688"/>
      <c r="EG114" s="688"/>
      <c r="EH114" s="688"/>
      <c r="EI114" s="688"/>
      <c r="EJ114" s="688"/>
      <c r="EK114" s="688"/>
      <c r="EL114" s="688"/>
      <c r="EM114" s="688"/>
      <c r="EN114" s="688"/>
      <c r="EO114" s="688"/>
      <c r="EP114" s="688"/>
      <c r="EQ114" s="688"/>
      <c r="ER114" s="688"/>
      <c r="ES114" s="688"/>
      <c r="ET114" s="688"/>
      <c r="EU114" s="688"/>
      <c r="EV114" s="688"/>
      <c r="EW114" s="688"/>
      <c r="EX114" s="688"/>
      <c r="EY114" s="688"/>
      <c r="EZ114" s="688"/>
      <c r="FA114" s="688"/>
      <c r="FB114" s="688"/>
      <c r="FC114" s="688"/>
      <c r="FD114" s="688"/>
      <c r="FE114" s="688"/>
      <c r="FF114" s="688"/>
      <c r="FG114" s="688"/>
      <c r="FH114" s="688"/>
      <c r="FI114" s="688"/>
      <c r="FJ114" s="688"/>
      <c r="FK114" s="688"/>
      <c r="FL114" s="688"/>
      <c r="FM114" s="688"/>
      <c r="FN114" s="688"/>
      <c r="FO114" s="688"/>
      <c r="FP114" s="688"/>
      <c r="FQ114" s="688"/>
      <c r="FR114" s="688"/>
      <c r="FS114" s="688"/>
      <c r="FT114" s="688"/>
      <c r="FU114" s="688"/>
      <c r="FV114" s="688"/>
      <c r="FW114" s="688"/>
      <c r="FX114" s="688"/>
      <c r="FY114" s="688"/>
      <c r="FZ114" s="688"/>
      <c r="GA114" s="688"/>
      <c r="GB114" s="688"/>
      <c r="GC114" s="688"/>
      <c r="GD114" s="688"/>
      <c r="GE114" s="688"/>
      <c r="GF114" s="688"/>
      <c r="GG114" s="688"/>
      <c r="GH114" s="688"/>
      <c r="GI114" s="688"/>
      <c r="GJ114" s="688"/>
      <c r="GK114" s="688"/>
      <c r="GL114" s="688"/>
      <c r="GM114" s="688"/>
      <c r="GN114" s="688"/>
      <c r="GO114" s="688"/>
      <c r="GP114" s="688"/>
      <c r="GQ114" s="688"/>
      <c r="GR114" s="688"/>
      <c r="GS114" s="688"/>
      <c r="GT114" s="688"/>
      <c r="GU114" s="688"/>
      <c r="GV114" s="688"/>
      <c r="GW114" s="688"/>
      <c r="GX114" s="688"/>
      <c r="GY114" s="688"/>
      <c r="GZ114" s="688"/>
      <c r="HA114" s="688"/>
      <c r="HB114" s="688"/>
      <c r="HC114" s="688"/>
      <c r="HD114" s="688"/>
      <c r="HE114" s="688"/>
      <c r="HF114" s="688"/>
      <c r="HG114" s="688"/>
      <c r="HH114" s="688"/>
      <c r="HI114" s="688"/>
      <c r="HJ114" s="688"/>
      <c r="HK114" s="688"/>
      <c r="HL114" s="688"/>
      <c r="HM114" s="688"/>
      <c r="HN114" s="688"/>
      <c r="HO114" s="688"/>
      <c r="HP114" s="688"/>
      <c r="HQ114" s="688"/>
      <c r="HR114" s="688"/>
      <c r="HS114" s="688"/>
      <c r="HT114" s="688"/>
      <c r="HU114" s="688"/>
      <c r="HV114" s="688"/>
      <c r="HW114" s="688"/>
      <c r="HX114" s="688"/>
      <c r="HY114" s="688"/>
      <c r="HZ114" s="688"/>
      <c r="IA114" s="688"/>
      <c r="IB114" s="688"/>
      <c r="IC114" s="688"/>
      <c r="ID114" s="688"/>
      <c r="IE114" s="688"/>
      <c r="IF114" s="688"/>
      <c r="IG114" s="688"/>
      <c r="IH114" s="688"/>
      <c r="II114" s="688"/>
      <c r="IJ114" s="688"/>
      <c r="IK114" s="688"/>
      <c r="IL114" s="688"/>
      <c r="IM114" s="688"/>
      <c r="IN114" s="688"/>
      <c r="IO114" s="688"/>
      <c r="IP114" s="688"/>
      <c r="IQ114" s="688"/>
      <c r="IR114" s="688"/>
      <c r="IS114" s="688"/>
      <c r="IT114" s="688"/>
      <c r="IU114" s="688"/>
    </row>
    <row r="115" spans="1:9" s="653" customFormat="1" ht="21">
      <c r="A115" s="787" t="s">
        <v>100</v>
      </c>
      <c r="B115" s="821" t="s">
        <v>76</v>
      </c>
      <c r="C115" s="821"/>
      <c r="D115" s="894"/>
      <c r="E115" s="895"/>
      <c r="F115" s="896"/>
      <c r="G115" s="821"/>
      <c r="H115" s="811">
        <f>+H116</f>
        <v>223167</v>
      </c>
      <c r="I115" s="652"/>
    </row>
    <row r="116" spans="1:9" s="653" customFormat="1" ht="21">
      <c r="A116" s="787" t="s">
        <v>101</v>
      </c>
      <c r="B116" s="821" t="s">
        <v>76</v>
      </c>
      <c r="C116" s="821" t="s">
        <v>102</v>
      </c>
      <c r="D116" s="729"/>
      <c r="E116" s="690"/>
      <c r="F116" s="729"/>
      <c r="G116" s="821"/>
      <c r="H116" s="811">
        <f>H117</f>
        <v>223167</v>
      </c>
      <c r="I116" s="652"/>
    </row>
    <row r="117" spans="1:9" s="655" customFormat="1" ht="20.25">
      <c r="A117" s="787" t="s">
        <v>181</v>
      </c>
      <c r="B117" s="809" t="s">
        <v>76</v>
      </c>
      <c r="C117" s="809" t="s">
        <v>102</v>
      </c>
      <c r="D117" s="835" t="s">
        <v>180</v>
      </c>
      <c r="E117" s="836" t="s">
        <v>316</v>
      </c>
      <c r="F117" s="844" t="s">
        <v>318</v>
      </c>
      <c r="G117" s="809"/>
      <c r="H117" s="811">
        <f>H118</f>
        <v>223167</v>
      </c>
      <c r="I117" s="654"/>
    </row>
    <row r="118" spans="1:9" s="653" customFormat="1" ht="21">
      <c r="A118" s="786" t="s">
        <v>183</v>
      </c>
      <c r="B118" s="812" t="s">
        <v>76</v>
      </c>
      <c r="C118" s="812" t="s">
        <v>102</v>
      </c>
      <c r="D118" s="685" t="s">
        <v>182</v>
      </c>
      <c r="E118" s="685" t="s">
        <v>316</v>
      </c>
      <c r="F118" s="807" t="s">
        <v>318</v>
      </c>
      <c r="G118" s="812"/>
      <c r="H118" s="813">
        <f>H119</f>
        <v>223167</v>
      </c>
      <c r="I118" s="652"/>
    </row>
    <row r="119" spans="1:9" s="653" customFormat="1" ht="42">
      <c r="A119" s="786" t="s">
        <v>184</v>
      </c>
      <c r="B119" s="823" t="s">
        <v>76</v>
      </c>
      <c r="C119" s="823" t="s">
        <v>102</v>
      </c>
      <c r="D119" s="838" t="s">
        <v>182</v>
      </c>
      <c r="E119" s="839" t="s">
        <v>316</v>
      </c>
      <c r="F119" s="840" t="s">
        <v>325</v>
      </c>
      <c r="G119" s="823"/>
      <c r="H119" s="813">
        <f>SUM(H120:H121)</f>
        <v>223167</v>
      </c>
      <c r="I119" s="652"/>
    </row>
    <row r="120" spans="1:9" s="653" customFormat="1" ht="60.75" customHeight="1">
      <c r="A120" s="781" t="s">
        <v>82</v>
      </c>
      <c r="B120" s="812" t="s">
        <v>76</v>
      </c>
      <c r="C120" s="812" t="s">
        <v>102</v>
      </c>
      <c r="D120" s="685" t="s">
        <v>182</v>
      </c>
      <c r="E120" s="685" t="s">
        <v>316</v>
      </c>
      <c r="F120" s="807" t="s">
        <v>325</v>
      </c>
      <c r="G120" s="812" t="s">
        <v>77</v>
      </c>
      <c r="H120" s="813">
        <v>223167</v>
      </c>
      <c r="I120" s="652"/>
    </row>
    <row r="121" spans="1:9" s="653" customFormat="1" ht="15" customHeight="1" hidden="1">
      <c r="A121" s="782" t="s">
        <v>83</v>
      </c>
      <c r="B121" s="812" t="s">
        <v>76</v>
      </c>
      <c r="C121" s="812" t="s">
        <v>102</v>
      </c>
      <c r="D121" s="838" t="s">
        <v>182</v>
      </c>
      <c r="E121" s="839" t="s">
        <v>316</v>
      </c>
      <c r="F121" s="840" t="s">
        <v>325</v>
      </c>
      <c r="G121" s="812" t="s">
        <v>84</v>
      </c>
      <c r="H121" s="813">
        <v>0</v>
      </c>
      <c r="I121" s="652"/>
    </row>
    <row r="122" spans="1:9" s="657" customFormat="1" ht="40.5">
      <c r="A122" s="779" t="s">
        <v>103</v>
      </c>
      <c r="B122" s="867" t="s">
        <v>102</v>
      </c>
      <c r="C122" s="867"/>
      <c r="D122" s="897"/>
      <c r="E122" s="720"/>
      <c r="F122" s="897"/>
      <c r="G122" s="867"/>
      <c r="H122" s="870">
        <f>+H129+H137+H123</f>
        <v>46209</v>
      </c>
      <c r="I122" s="656"/>
    </row>
    <row r="123" spans="1:9" s="657" customFormat="1" ht="36" customHeight="1">
      <c r="A123" s="779" t="s">
        <v>936</v>
      </c>
      <c r="B123" s="867" t="s">
        <v>102</v>
      </c>
      <c r="C123" s="867" t="s">
        <v>247</v>
      </c>
      <c r="D123" s="894"/>
      <c r="E123" s="895"/>
      <c r="F123" s="896"/>
      <c r="G123" s="867"/>
      <c r="H123" s="870">
        <f>H124</f>
        <v>4918</v>
      </c>
      <c r="I123" s="656"/>
    </row>
    <row r="124" spans="1:9" s="657" customFormat="1" ht="90.75" customHeight="1">
      <c r="A124" s="779" t="s">
        <v>723</v>
      </c>
      <c r="B124" s="809" t="s">
        <v>102</v>
      </c>
      <c r="C124" s="809" t="s">
        <v>247</v>
      </c>
      <c r="D124" s="690" t="s">
        <v>158</v>
      </c>
      <c r="E124" s="690" t="s">
        <v>316</v>
      </c>
      <c r="F124" s="837" t="s">
        <v>318</v>
      </c>
      <c r="G124" s="809"/>
      <c r="H124" s="811">
        <f>+H125</f>
        <v>4918</v>
      </c>
      <c r="I124" s="658"/>
    </row>
    <row r="125" spans="1:9" s="657" customFormat="1" ht="72" customHeight="1">
      <c r="A125" s="781" t="s">
        <v>609</v>
      </c>
      <c r="B125" s="812" t="s">
        <v>102</v>
      </c>
      <c r="C125" s="812" t="s">
        <v>247</v>
      </c>
      <c r="D125" s="838" t="s">
        <v>159</v>
      </c>
      <c r="E125" s="839" t="s">
        <v>316</v>
      </c>
      <c r="F125" s="840" t="s">
        <v>318</v>
      </c>
      <c r="G125" s="812"/>
      <c r="H125" s="813">
        <f>H126</f>
        <v>4918</v>
      </c>
      <c r="I125" s="658"/>
    </row>
    <row r="126" spans="1:9" s="650" customFormat="1" ht="210" customHeight="1">
      <c r="A126" s="781" t="s">
        <v>562</v>
      </c>
      <c r="B126" s="812" t="s">
        <v>102</v>
      </c>
      <c r="C126" s="812" t="s">
        <v>247</v>
      </c>
      <c r="D126" s="776" t="s">
        <v>159</v>
      </c>
      <c r="E126" s="685" t="s">
        <v>75</v>
      </c>
      <c r="F126" s="807" t="s">
        <v>318</v>
      </c>
      <c r="G126" s="812"/>
      <c r="H126" s="813">
        <f>H127</f>
        <v>4918</v>
      </c>
      <c r="I126" s="649"/>
    </row>
    <row r="127" spans="1:9" s="657" customFormat="1" ht="156" customHeight="1">
      <c r="A127" s="782" t="s">
        <v>666</v>
      </c>
      <c r="B127" s="825" t="s">
        <v>102</v>
      </c>
      <c r="C127" s="825" t="s">
        <v>247</v>
      </c>
      <c r="D127" s="838" t="s">
        <v>159</v>
      </c>
      <c r="E127" s="839" t="s">
        <v>75</v>
      </c>
      <c r="F127" s="840" t="s">
        <v>434</v>
      </c>
      <c r="G127" s="812"/>
      <c r="H127" s="813">
        <f>+H128</f>
        <v>4918</v>
      </c>
      <c r="I127" s="658"/>
    </row>
    <row r="128" spans="1:9" s="657" customFormat="1" ht="49.5" customHeight="1">
      <c r="A128" s="781" t="s">
        <v>432</v>
      </c>
      <c r="B128" s="825" t="s">
        <v>102</v>
      </c>
      <c r="C128" s="825" t="s">
        <v>247</v>
      </c>
      <c r="D128" s="898" t="s">
        <v>159</v>
      </c>
      <c r="E128" s="721" t="s">
        <v>75</v>
      </c>
      <c r="F128" s="898" t="s">
        <v>434</v>
      </c>
      <c r="G128" s="825" t="s">
        <v>84</v>
      </c>
      <c r="H128" s="826">
        <v>4918</v>
      </c>
      <c r="I128" s="658"/>
    </row>
    <row r="129" spans="1:9" s="657" customFormat="1" ht="40.5">
      <c r="A129" s="779" t="s">
        <v>937</v>
      </c>
      <c r="B129" s="867" t="s">
        <v>102</v>
      </c>
      <c r="C129" s="867" t="s">
        <v>125</v>
      </c>
      <c r="D129" s="830"/>
      <c r="E129" s="836"/>
      <c r="F129" s="834"/>
      <c r="G129" s="809"/>
      <c r="H129" s="811">
        <f>H130</f>
        <v>30000</v>
      </c>
      <c r="I129" s="659"/>
    </row>
    <row r="130" spans="1:9" s="660" customFormat="1" ht="102">
      <c r="A130" s="779" t="s">
        <v>718</v>
      </c>
      <c r="B130" s="809" t="s">
        <v>102</v>
      </c>
      <c r="C130" s="809" t="s">
        <v>125</v>
      </c>
      <c r="D130" s="690" t="s">
        <v>158</v>
      </c>
      <c r="E130" s="690" t="s">
        <v>316</v>
      </c>
      <c r="F130" s="837" t="s">
        <v>318</v>
      </c>
      <c r="G130" s="809"/>
      <c r="H130" s="811">
        <f>+H131</f>
        <v>30000</v>
      </c>
      <c r="I130" s="659"/>
    </row>
    <row r="131" spans="1:9" s="657" customFormat="1" ht="63">
      <c r="A131" s="781" t="s">
        <v>609</v>
      </c>
      <c r="B131" s="812" t="s">
        <v>102</v>
      </c>
      <c r="C131" s="812" t="s">
        <v>125</v>
      </c>
      <c r="D131" s="838" t="s">
        <v>159</v>
      </c>
      <c r="E131" s="839" t="s">
        <v>316</v>
      </c>
      <c r="F131" s="840" t="s">
        <v>318</v>
      </c>
      <c r="G131" s="812"/>
      <c r="H131" s="813">
        <f>H132</f>
        <v>30000</v>
      </c>
      <c r="I131" s="658"/>
    </row>
    <row r="132" spans="1:9" s="657" customFormat="1" ht="90" customHeight="1">
      <c r="A132" s="781" t="s">
        <v>563</v>
      </c>
      <c r="B132" s="812" t="s">
        <v>102</v>
      </c>
      <c r="C132" s="812" t="s">
        <v>125</v>
      </c>
      <c r="D132" s="838" t="s">
        <v>159</v>
      </c>
      <c r="E132" s="839" t="s">
        <v>75</v>
      </c>
      <c r="F132" s="840" t="s">
        <v>318</v>
      </c>
      <c r="G132" s="812"/>
      <c r="H132" s="813">
        <f>H133+H135</f>
        <v>30000</v>
      </c>
      <c r="I132" s="658"/>
    </row>
    <row r="133" spans="1:9" s="653" customFormat="1" ht="63" hidden="1">
      <c r="A133" s="782" t="s">
        <v>326</v>
      </c>
      <c r="B133" s="825" t="s">
        <v>102</v>
      </c>
      <c r="C133" s="825" t="s">
        <v>125</v>
      </c>
      <c r="D133" s="685" t="s">
        <v>159</v>
      </c>
      <c r="E133" s="685" t="s">
        <v>75</v>
      </c>
      <c r="F133" s="807" t="s">
        <v>327</v>
      </c>
      <c r="G133" s="812"/>
      <c r="H133" s="813">
        <f>+H134</f>
        <v>0</v>
      </c>
      <c r="I133" s="652"/>
    </row>
    <row r="134" spans="1:9" s="653" customFormat="1" ht="42" hidden="1">
      <c r="A134" s="782" t="s">
        <v>432</v>
      </c>
      <c r="B134" s="825" t="s">
        <v>102</v>
      </c>
      <c r="C134" s="825" t="s">
        <v>125</v>
      </c>
      <c r="D134" s="838" t="s">
        <v>159</v>
      </c>
      <c r="E134" s="839" t="s">
        <v>75</v>
      </c>
      <c r="F134" s="840" t="s">
        <v>327</v>
      </c>
      <c r="G134" s="812" t="s">
        <v>84</v>
      </c>
      <c r="H134" s="813">
        <v>0</v>
      </c>
      <c r="I134" s="652"/>
    </row>
    <row r="135" spans="1:9" s="653" customFormat="1" ht="50.25" customHeight="1">
      <c r="A135" s="782" t="s">
        <v>329</v>
      </c>
      <c r="B135" s="825" t="s">
        <v>102</v>
      </c>
      <c r="C135" s="825" t="s">
        <v>125</v>
      </c>
      <c r="D135" s="685" t="s">
        <v>159</v>
      </c>
      <c r="E135" s="685" t="s">
        <v>75</v>
      </c>
      <c r="F135" s="807" t="s">
        <v>328</v>
      </c>
      <c r="G135" s="812"/>
      <c r="H135" s="813">
        <f>+H136</f>
        <v>30000</v>
      </c>
      <c r="I135" s="652"/>
    </row>
    <row r="136" spans="1:9" s="653" customFormat="1" ht="46.5" customHeight="1">
      <c r="A136" s="782" t="s">
        <v>432</v>
      </c>
      <c r="B136" s="825" t="s">
        <v>102</v>
      </c>
      <c r="C136" s="825" t="s">
        <v>125</v>
      </c>
      <c r="D136" s="838" t="s">
        <v>159</v>
      </c>
      <c r="E136" s="839" t="s">
        <v>75</v>
      </c>
      <c r="F136" s="840" t="s">
        <v>328</v>
      </c>
      <c r="G136" s="812" t="s">
        <v>84</v>
      </c>
      <c r="H136" s="813">
        <v>30000</v>
      </c>
      <c r="I136" s="652"/>
    </row>
    <row r="137" spans="1:9" s="655" customFormat="1" ht="48" customHeight="1">
      <c r="A137" s="789" t="s">
        <v>106</v>
      </c>
      <c r="B137" s="821" t="s">
        <v>102</v>
      </c>
      <c r="C137" s="821">
        <v>14</v>
      </c>
      <c r="D137" s="729"/>
      <c r="E137" s="690"/>
      <c r="F137" s="729"/>
      <c r="G137" s="821"/>
      <c r="H137" s="811">
        <f>+H138</f>
        <v>11291</v>
      </c>
      <c r="I137" s="661"/>
    </row>
    <row r="138" spans="1:9" s="655" customFormat="1" ht="75" customHeight="1">
      <c r="A138" s="789" t="s">
        <v>724</v>
      </c>
      <c r="B138" s="821" t="s">
        <v>102</v>
      </c>
      <c r="C138" s="821">
        <v>14</v>
      </c>
      <c r="D138" s="835" t="s">
        <v>107</v>
      </c>
      <c r="E138" s="836" t="s">
        <v>316</v>
      </c>
      <c r="F138" s="844" t="s">
        <v>318</v>
      </c>
      <c r="G138" s="821"/>
      <c r="H138" s="811">
        <f>+H139+H143</f>
        <v>11291</v>
      </c>
      <c r="I138" s="654"/>
    </row>
    <row r="139" spans="1:9" s="653" customFormat="1" ht="53.25" customHeight="1">
      <c r="A139" s="788" t="s">
        <v>608</v>
      </c>
      <c r="B139" s="823" t="s">
        <v>102</v>
      </c>
      <c r="C139" s="823" t="s">
        <v>108</v>
      </c>
      <c r="D139" s="685" t="s">
        <v>156</v>
      </c>
      <c r="E139" s="685" t="s">
        <v>316</v>
      </c>
      <c r="F139" s="807" t="s">
        <v>318</v>
      </c>
      <c r="G139" s="823"/>
      <c r="H139" s="813">
        <f>H140</f>
        <v>2000</v>
      </c>
      <c r="I139" s="652"/>
    </row>
    <row r="140" spans="1:9" s="653" customFormat="1" ht="45.75" customHeight="1">
      <c r="A140" s="788" t="s">
        <v>331</v>
      </c>
      <c r="B140" s="823" t="s">
        <v>102</v>
      </c>
      <c r="C140" s="823">
        <v>14</v>
      </c>
      <c r="D140" s="838" t="s">
        <v>156</v>
      </c>
      <c r="E140" s="839" t="s">
        <v>75</v>
      </c>
      <c r="F140" s="840" t="s">
        <v>330</v>
      </c>
      <c r="G140" s="823"/>
      <c r="H140" s="813">
        <f>H141</f>
        <v>2000</v>
      </c>
      <c r="I140" s="652"/>
    </row>
    <row r="141" spans="1:9" s="653" customFormat="1" ht="52.5" customHeight="1">
      <c r="A141" s="786" t="s">
        <v>157</v>
      </c>
      <c r="B141" s="823" t="s">
        <v>102</v>
      </c>
      <c r="C141" s="823">
        <v>14</v>
      </c>
      <c r="D141" s="685" t="s">
        <v>156</v>
      </c>
      <c r="E141" s="685" t="s">
        <v>75</v>
      </c>
      <c r="F141" s="807" t="s">
        <v>330</v>
      </c>
      <c r="G141" s="812"/>
      <c r="H141" s="813">
        <f>H142</f>
        <v>2000</v>
      </c>
      <c r="I141" s="652"/>
    </row>
    <row r="142" spans="1:9" s="653" customFormat="1" ht="45" customHeight="1">
      <c r="A142" s="782" t="s">
        <v>432</v>
      </c>
      <c r="B142" s="823" t="s">
        <v>102</v>
      </c>
      <c r="C142" s="823">
        <v>14</v>
      </c>
      <c r="D142" s="838" t="s">
        <v>156</v>
      </c>
      <c r="E142" s="839" t="s">
        <v>75</v>
      </c>
      <c r="F142" s="840" t="s">
        <v>330</v>
      </c>
      <c r="G142" s="812" t="s">
        <v>84</v>
      </c>
      <c r="H142" s="813">
        <v>2000</v>
      </c>
      <c r="I142" s="652"/>
    </row>
    <row r="143" spans="1:9" s="653" customFormat="1" ht="51.75" customHeight="1">
      <c r="A143" s="788" t="s">
        <v>615</v>
      </c>
      <c r="B143" s="823" t="s">
        <v>102</v>
      </c>
      <c r="C143" s="823" t="s">
        <v>108</v>
      </c>
      <c r="D143" s="685" t="s">
        <v>428</v>
      </c>
      <c r="E143" s="685" t="s">
        <v>316</v>
      </c>
      <c r="F143" s="807" t="s">
        <v>318</v>
      </c>
      <c r="G143" s="823"/>
      <c r="H143" s="813">
        <f>H144</f>
        <v>9291</v>
      </c>
      <c r="I143" s="652"/>
    </row>
    <row r="144" spans="1:9" s="653" customFormat="1" ht="100.5" customHeight="1">
      <c r="A144" s="788" t="s">
        <v>564</v>
      </c>
      <c r="B144" s="823" t="s">
        <v>102</v>
      </c>
      <c r="C144" s="823">
        <v>14</v>
      </c>
      <c r="D144" s="838" t="s">
        <v>428</v>
      </c>
      <c r="E144" s="839" t="s">
        <v>102</v>
      </c>
      <c r="F144" s="840" t="s">
        <v>318</v>
      </c>
      <c r="G144" s="823"/>
      <c r="H144" s="813">
        <f>H145</f>
        <v>9291</v>
      </c>
      <c r="I144" s="652"/>
    </row>
    <row r="145" spans="1:9" s="653" customFormat="1" ht="41.25" customHeight="1">
      <c r="A145" s="786" t="s">
        <v>157</v>
      </c>
      <c r="B145" s="823" t="s">
        <v>102</v>
      </c>
      <c r="C145" s="823">
        <v>14</v>
      </c>
      <c r="D145" s="685" t="s">
        <v>428</v>
      </c>
      <c r="E145" s="685" t="s">
        <v>102</v>
      </c>
      <c r="F145" s="807" t="s">
        <v>436</v>
      </c>
      <c r="G145" s="812"/>
      <c r="H145" s="813">
        <f>H146</f>
        <v>9291</v>
      </c>
      <c r="I145" s="652"/>
    </row>
    <row r="146" spans="1:9" s="653" customFormat="1" ht="46.5" customHeight="1">
      <c r="A146" s="782" t="s">
        <v>432</v>
      </c>
      <c r="B146" s="823" t="s">
        <v>102</v>
      </c>
      <c r="C146" s="823">
        <v>14</v>
      </c>
      <c r="D146" s="838" t="s">
        <v>428</v>
      </c>
      <c r="E146" s="839" t="s">
        <v>102</v>
      </c>
      <c r="F146" s="840" t="s">
        <v>436</v>
      </c>
      <c r="G146" s="812" t="s">
        <v>84</v>
      </c>
      <c r="H146" s="813">
        <v>9291</v>
      </c>
      <c r="I146" s="652"/>
    </row>
    <row r="147" spans="1:9" s="653" customFormat="1" ht="21">
      <c r="A147" s="780" t="s">
        <v>109</v>
      </c>
      <c r="B147" s="809" t="s">
        <v>81</v>
      </c>
      <c r="C147" s="778"/>
      <c r="D147" s="830"/>
      <c r="E147" s="836"/>
      <c r="F147" s="834"/>
      <c r="G147" s="809"/>
      <c r="H147" s="811">
        <f>+H154+H148</f>
        <v>25827</v>
      </c>
      <c r="I147" s="662"/>
    </row>
    <row r="148" spans="1:9" s="653" customFormat="1" ht="21">
      <c r="A148" s="779" t="s">
        <v>249</v>
      </c>
      <c r="B148" s="809" t="s">
        <v>81</v>
      </c>
      <c r="C148" s="809" t="s">
        <v>117</v>
      </c>
      <c r="D148" s="729"/>
      <c r="E148" s="690"/>
      <c r="F148" s="851"/>
      <c r="G148" s="809"/>
      <c r="H148" s="811">
        <f>+H149</f>
        <v>1327</v>
      </c>
      <c r="I148" s="662"/>
    </row>
    <row r="149" spans="1:9" s="653" customFormat="1" ht="99" customHeight="1">
      <c r="A149" s="779" t="s">
        <v>932</v>
      </c>
      <c r="B149" s="809" t="s">
        <v>81</v>
      </c>
      <c r="C149" s="809" t="s">
        <v>117</v>
      </c>
      <c r="D149" s="830" t="s">
        <v>251</v>
      </c>
      <c r="E149" s="836" t="s">
        <v>316</v>
      </c>
      <c r="F149" s="844" t="s">
        <v>138</v>
      </c>
      <c r="G149" s="809"/>
      <c r="H149" s="811">
        <f>+H150</f>
        <v>1327</v>
      </c>
      <c r="I149" s="652"/>
    </row>
    <row r="150" spans="1:9" s="653" customFormat="1" ht="60" customHeight="1">
      <c r="A150" s="781" t="s">
        <v>616</v>
      </c>
      <c r="B150" s="812" t="s">
        <v>81</v>
      </c>
      <c r="C150" s="812" t="s">
        <v>117</v>
      </c>
      <c r="D150" s="776" t="s">
        <v>252</v>
      </c>
      <c r="E150" s="685" t="s">
        <v>316</v>
      </c>
      <c r="F150" s="807" t="s">
        <v>138</v>
      </c>
      <c r="G150" s="812"/>
      <c r="H150" s="813">
        <f>H151</f>
        <v>1327</v>
      </c>
      <c r="I150" s="652"/>
    </row>
    <row r="151" spans="1:9" s="653" customFormat="1" ht="99.75" customHeight="1">
      <c r="A151" s="788" t="s">
        <v>438</v>
      </c>
      <c r="B151" s="823" t="s">
        <v>81</v>
      </c>
      <c r="C151" s="823" t="s">
        <v>117</v>
      </c>
      <c r="D151" s="838" t="s">
        <v>252</v>
      </c>
      <c r="E151" s="839" t="s">
        <v>76</v>
      </c>
      <c r="F151" s="840" t="s">
        <v>318</v>
      </c>
      <c r="G151" s="823"/>
      <c r="H151" s="813">
        <f>H152</f>
        <v>1327</v>
      </c>
      <c r="I151" s="652"/>
    </row>
    <row r="152" spans="1:9" s="653" customFormat="1" ht="39.75" customHeight="1">
      <c r="A152" s="786" t="s">
        <v>439</v>
      </c>
      <c r="B152" s="812" t="s">
        <v>81</v>
      </c>
      <c r="C152" s="812" t="s">
        <v>117</v>
      </c>
      <c r="D152" s="776" t="s">
        <v>252</v>
      </c>
      <c r="E152" s="685" t="s">
        <v>76</v>
      </c>
      <c r="F152" s="691" t="s">
        <v>440</v>
      </c>
      <c r="G152" s="812"/>
      <c r="H152" s="813">
        <f>H153</f>
        <v>1327</v>
      </c>
      <c r="I152" s="652"/>
    </row>
    <row r="153" spans="1:9" s="653" customFormat="1" ht="47.25" customHeight="1">
      <c r="A153" s="782" t="s">
        <v>432</v>
      </c>
      <c r="B153" s="812" t="s">
        <v>81</v>
      </c>
      <c r="C153" s="812" t="s">
        <v>117</v>
      </c>
      <c r="D153" s="842" t="s">
        <v>252</v>
      </c>
      <c r="E153" s="839" t="s">
        <v>76</v>
      </c>
      <c r="F153" s="849" t="s">
        <v>440</v>
      </c>
      <c r="G153" s="812" t="s">
        <v>84</v>
      </c>
      <c r="H153" s="813">
        <v>1327</v>
      </c>
      <c r="I153" s="652"/>
    </row>
    <row r="154" spans="1:9" s="653" customFormat="1" ht="21">
      <c r="A154" s="779" t="s">
        <v>110</v>
      </c>
      <c r="B154" s="809" t="s">
        <v>81</v>
      </c>
      <c r="C154" s="809">
        <v>12</v>
      </c>
      <c r="D154" s="830"/>
      <c r="E154" s="836"/>
      <c r="F154" s="855"/>
      <c r="G154" s="809"/>
      <c r="H154" s="811">
        <f>+H155+H160+H169+H176</f>
        <v>24500</v>
      </c>
      <c r="I154" s="662"/>
    </row>
    <row r="155" spans="1:9" s="655" customFormat="1" ht="81">
      <c r="A155" s="779" t="s">
        <v>727</v>
      </c>
      <c r="B155" s="809" t="s">
        <v>81</v>
      </c>
      <c r="C155" s="809" t="s">
        <v>111</v>
      </c>
      <c r="D155" s="729" t="s">
        <v>98</v>
      </c>
      <c r="E155" s="690" t="s">
        <v>316</v>
      </c>
      <c r="F155" s="837" t="s">
        <v>318</v>
      </c>
      <c r="G155" s="809"/>
      <c r="H155" s="811">
        <f>+H156</f>
        <v>1000</v>
      </c>
      <c r="I155" s="654"/>
    </row>
    <row r="156" spans="1:9" s="655" customFormat="1" ht="42">
      <c r="A156" s="781" t="s">
        <v>607</v>
      </c>
      <c r="B156" s="812" t="s">
        <v>81</v>
      </c>
      <c r="C156" s="812" t="s">
        <v>111</v>
      </c>
      <c r="D156" s="842" t="s">
        <v>146</v>
      </c>
      <c r="E156" s="839" t="s">
        <v>316</v>
      </c>
      <c r="F156" s="840" t="s">
        <v>318</v>
      </c>
      <c r="G156" s="812"/>
      <c r="H156" s="813">
        <f>+H158</f>
        <v>1000</v>
      </c>
      <c r="I156" s="654"/>
    </row>
    <row r="157" spans="1:9" s="655" customFormat="1" ht="22.5" customHeight="1">
      <c r="A157" s="781" t="s">
        <v>334</v>
      </c>
      <c r="B157" s="812" t="s">
        <v>81</v>
      </c>
      <c r="C157" s="812" t="s">
        <v>111</v>
      </c>
      <c r="D157" s="776" t="s">
        <v>146</v>
      </c>
      <c r="E157" s="685" t="s">
        <v>75</v>
      </c>
      <c r="F157" s="807" t="s">
        <v>318</v>
      </c>
      <c r="G157" s="812"/>
      <c r="H157" s="813">
        <f>H158</f>
        <v>1000</v>
      </c>
      <c r="I157" s="654"/>
    </row>
    <row r="158" spans="1:9" s="653" customFormat="1" ht="22.5" customHeight="1">
      <c r="A158" s="786" t="s">
        <v>147</v>
      </c>
      <c r="B158" s="812" t="s">
        <v>81</v>
      </c>
      <c r="C158" s="812" t="s">
        <v>111</v>
      </c>
      <c r="D158" s="842" t="s">
        <v>146</v>
      </c>
      <c r="E158" s="839" t="s">
        <v>75</v>
      </c>
      <c r="F158" s="849" t="s">
        <v>335</v>
      </c>
      <c r="G158" s="812"/>
      <c r="H158" s="813">
        <f>H159</f>
        <v>1000</v>
      </c>
      <c r="I158" s="652"/>
    </row>
    <row r="159" spans="1:9" s="653" customFormat="1" ht="42">
      <c r="A159" s="782" t="s">
        <v>432</v>
      </c>
      <c r="B159" s="812" t="s">
        <v>81</v>
      </c>
      <c r="C159" s="812" t="s">
        <v>111</v>
      </c>
      <c r="D159" s="776" t="s">
        <v>146</v>
      </c>
      <c r="E159" s="685" t="s">
        <v>75</v>
      </c>
      <c r="F159" s="691" t="s">
        <v>335</v>
      </c>
      <c r="G159" s="812" t="s">
        <v>84</v>
      </c>
      <c r="H159" s="813">
        <v>1000</v>
      </c>
      <c r="I159" s="652"/>
    </row>
    <row r="160" spans="1:9" s="653" customFormat="1" ht="60.75">
      <c r="A160" s="779" t="s">
        <v>716</v>
      </c>
      <c r="B160" s="809" t="s">
        <v>81</v>
      </c>
      <c r="C160" s="809" t="s">
        <v>111</v>
      </c>
      <c r="D160" s="830" t="s">
        <v>234</v>
      </c>
      <c r="E160" s="836"/>
      <c r="F160" s="844" t="s">
        <v>318</v>
      </c>
      <c r="G160" s="809"/>
      <c r="H160" s="811">
        <f>+H161</f>
        <v>20000</v>
      </c>
      <c r="I160" s="652"/>
    </row>
    <row r="161" spans="1:248" s="650" customFormat="1" ht="63">
      <c r="A161" s="785" t="s">
        <v>606</v>
      </c>
      <c r="B161" s="816" t="s">
        <v>81</v>
      </c>
      <c r="C161" s="816" t="s">
        <v>111</v>
      </c>
      <c r="D161" s="721" t="s">
        <v>236</v>
      </c>
      <c r="E161" s="721"/>
      <c r="F161" s="845" t="s">
        <v>318</v>
      </c>
      <c r="G161" s="818"/>
      <c r="H161" s="819">
        <f>H162</f>
        <v>20000</v>
      </c>
      <c r="I161" s="654"/>
      <c r="J161" s="655"/>
      <c r="K161" s="655"/>
      <c r="L161" s="655"/>
      <c r="M161" s="655"/>
      <c r="N161" s="655"/>
      <c r="O161" s="655"/>
      <c r="P161" s="655"/>
      <c r="Q161" s="655"/>
      <c r="R161" s="655"/>
      <c r="S161" s="655"/>
      <c r="T161" s="655"/>
      <c r="U161" s="655"/>
      <c r="V161" s="655"/>
      <c r="W161" s="655"/>
      <c r="X161" s="655"/>
      <c r="Y161" s="655"/>
      <c r="Z161" s="655"/>
      <c r="AA161" s="655"/>
      <c r="AB161" s="655"/>
      <c r="AC161" s="655"/>
      <c r="AD161" s="655"/>
      <c r="AE161" s="655"/>
      <c r="AF161" s="655"/>
      <c r="AG161" s="655"/>
      <c r="AH161" s="655"/>
      <c r="AI161" s="655"/>
      <c r="AJ161" s="655"/>
      <c r="AK161" s="655"/>
      <c r="AL161" s="655"/>
      <c r="AM161" s="655"/>
      <c r="AN161" s="655"/>
      <c r="AO161" s="655"/>
      <c r="AP161" s="655"/>
      <c r="AQ161" s="655"/>
      <c r="AR161" s="655"/>
      <c r="AS161" s="655"/>
      <c r="AT161" s="655"/>
      <c r="AU161" s="655"/>
      <c r="AV161" s="655"/>
      <c r="AW161" s="655"/>
      <c r="AX161" s="655"/>
      <c r="AY161" s="655"/>
      <c r="AZ161" s="655"/>
      <c r="BA161" s="655"/>
      <c r="BB161" s="655"/>
      <c r="BC161" s="655"/>
      <c r="BD161" s="655"/>
      <c r="BE161" s="655"/>
      <c r="BF161" s="655"/>
      <c r="BG161" s="655"/>
      <c r="BH161" s="655"/>
      <c r="BI161" s="655"/>
      <c r="BJ161" s="655"/>
      <c r="BK161" s="655"/>
      <c r="BL161" s="655"/>
      <c r="BM161" s="655"/>
      <c r="BN161" s="655"/>
      <c r="BO161" s="655"/>
      <c r="BP161" s="655"/>
      <c r="BQ161" s="655"/>
      <c r="BR161" s="655"/>
      <c r="BS161" s="655"/>
      <c r="BT161" s="655"/>
      <c r="BU161" s="655"/>
      <c r="BV161" s="655"/>
      <c r="BW161" s="655"/>
      <c r="BX161" s="655"/>
      <c r="BY161" s="655"/>
      <c r="BZ161" s="655"/>
      <c r="CA161" s="655"/>
      <c r="CB161" s="655"/>
      <c r="CC161" s="655"/>
      <c r="CD161" s="655"/>
      <c r="CE161" s="655"/>
      <c r="CF161" s="655"/>
      <c r="CG161" s="655"/>
      <c r="CH161" s="655"/>
      <c r="CI161" s="655"/>
      <c r="CJ161" s="655"/>
      <c r="CK161" s="655"/>
      <c r="CL161" s="655"/>
      <c r="CM161" s="655"/>
      <c r="CN161" s="655"/>
      <c r="CO161" s="655"/>
      <c r="CP161" s="655"/>
      <c r="CQ161" s="655"/>
      <c r="CR161" s="655"/>
      <c r="CS161" s="655"/>
      <c r="CT161" s="655"/>
      <c r="CU161" s="655"/>
      <c r="CV161" s="655"/>
      <c r="CW161" s="655"/>
      <c r="CX161" s="655"/>
      <c r="CY161" s="655"/>
      <c r="CZ161" s="655"/>
      <c r="DA161" s="655"/>
      <c r="DB161" s="655"/>
      <c r="DC161" s="655"/>
      <c r="DD161" s="655"/>
      <c r="DE161" s="655"/>
      <c r="DF161" s="655"/>
      <c r="DG161" s="655"/>
      <c r="DH161" s="655"/>
      <c r="DI161" s="655"/>
      <c r="DJ161" s="655"/>
      <c r="DK161" s="655"/>
      <c r="DL161" s="655"/>
      <c r="DM161" s="655"/>
      <c r="DN161" s="655"/>
      <c r="DO161" s="655"/>
      <c r="DP161" s="655"/>
      <c r="DQ161" s="655"/>
      <c r="DR161" s="655"/>
      <c r="DS161" s="655"/>
      <c r="DT161" s="655"/>
      <c r="DU161" s="655"/>
      <c r="DV161" s="655"/>
      <c r="DW161" s="655"/>
      <c r="DX161" s="655"/>
      <c r="DY161" s="655"/>
      <c r="DZ161" s="655"/>
      <c r="EA161" s="655"/>
      <c r="EB161" s="655"/>
      <c r="EC161" s="655"/>
      <c r="ED161" s="655"/>
      <c r="EE161" s="655"/>
      <c r="EF161" s="655"/>
      <c r="EG161" s="655"/>
      <c r="EH161" s="655"/>
      <c r="EI161" s="655"/>
      <c r="EJ161" s="655"/>
      <c r="EK161" s="655"/>
      <c r="EL161" s="655"/>
      <c r="EM161" s="655"/>
      <c r="EN161" s="655"/>
      <c r="EO161" s="655"/>
      <c r="EP161" s="655"/>
      <c r="EQ161" s="655"/>
      <c r="ER161" s="655"/>
      <c r="ES161" s="655"/>
      <c r="ET161" s="655"/>
      <c r="EU161" s="655"/>
      <c r="EV161" s="655"/>
      <c r="EW161" s="655"/>
      <c r="EX161" s="655"/>
      <c r="EY161" s="655"/>
      <c r="EZ161" s="655"/>
      <c r="FA161" s="655"/>
      <c r="FB161" s="655"/>
      <c r="FC161" s="655"/>
      <c r="FD161" s="655"/>
      <c r="FE161" s="655"/>
      <c r="FF161" s="655"/>
      <c r="FG161" s="655"/>
      <c r="FH161" s="655"/>
      <c r="FI161" s="655"/>
      <c r="FJ161" s="655"/>
      <c r="FK161" s="655"/>
      <c r="FL161" s="655"/>
      <c r="FM161" s="655"/>
      <c r="FN161" s="655"/>
      <c r="FO161" s="655"/>
      <c r="FP161" s="655"/>
      <c r="FQ161" s="655"/>
      <c r="FR161" s="655"/>
      <c r="FS161" s="655"/>
      <c r="FT161" s="655"/>
      <c r="FU161" s="655"/>
      <c r="FV161" s="655"/>
      <c r="FW161" s="655"/>
      <c r="FX161" s="655"/>
      <c r="FY161" s="655"/>
      <c r="FZ161" s="655"/>
      <c r="GA161" s="655"/>
      <c r="GB161" s="655"/>
      <c r="GC161" s="655"/>
      <c r="GD161" s="655"/>
      <c r="GE161" s="655"/>
      <c r="GF161" s="655"/>
      <c r="GG161" s="655"/>
      <c r="GH161" s="655"/>
      <c r="GI161" s="655"/>
      <c r="GJ161" s="655"/>
      <c r="GK161" s="655"/>
      <c r="GL161" s="655"/>
      <c r="GM161" s="655"/>
      <c r="GN161" s="655"/>
      <c r="GO161" s="655"/>
      <c r="GP161" s="655"/>
      <c r="GQ161" s="655"/>
      <c r="GR161" s="655"/>
      <c r="GS161" s="655"/>
      <c r="GT161" s="655"/>
      <c r="GU161" s="655"/>
      <c r="GV161" s="655"/>
      <c r="GW161" s="655"/>
      <c r="GX161" s="655"/>
      <c r="GY161" s="655"/>
      <c r="GZ161" s="655"/>
      <c r="HA161" s="655"/>
      <c r="HB161" s="655"/>
      <c r="HC161" s="655"/>
      <c r="HD161" s="655"/>
      <c r="HE161" s="655"/>
      <c r="HF161" s="655"/>
      <c r="HG161" s="655"/>
      <c r="HH161" s="655"/>
      <c r="HI161" s="655"/>
      <c r="HJ161" s="655"/>
      <c r="HK161" s="655"/>
      <c r="HL161" s="655"/>
      <c r="HM161" s="655"/>
      <c r="HN161" s="655"/>
      <c r="HO161" s="655"/>
      <c r="HP161" s="655"/>
      <c r="HQ161" s="655"/>
      <c r="HR161" s="655"/>
      <c r="HS161" s="655"/>
      <c r="HT161" s="655"/>
      <c r="HU161" s="655"/>
      <c r="HV161" s="655"/>
      <c r="HW161" s="655"/>
      <c r="HX161" s="655"/>
      <c r="HY161" s="655"/>
      <c r="HZ161" s="655"/>
      <c r="IA161" s="655"/>
      <c r="IB161" s="655"/>
      <c r="IC161" s="655"/>
      <c r="ID161" s="655"/>
      <c r="IE161" s="655"/>
      <c r="IF161" s="655"/>
      <c r="IG161" s="655"/>
      <c r="IH161" s="655"/>
      <c r="II161" s="655"/>
      <c r="IJ161" s="655"/>
      <c r="IK161" s="655"/>
      <c r="IL161" s="655"/>
      <c r="IM161" s="655"/>
      <c r="IN161" s="655"/>
    </row>
    <row r="162" spans="1:248" s="650" customFormat="1" ht="46.5" customHeight="1">
      <c r="A162" s="785" t="s">
        <v>391</v>
      </c>
      <c r="B162" s="816" t="s">
        <v>81</v>
      </c>
      <c r="C162" s="816" t="s">
        <v>111</v>
      </c>
      <c r="D162" s="846" t="s">
        <v>236</v>
      </c>
      <c r="E162" s="847" t="s">
        <v>75</v>
      </c>
      <c r="F162" s="848" t="s">
        <v>318</v>
      </c>
      <c r="G162" s="818"/>
      <c r="H162" s="819">
        <f>H163+H167+H165</f>
        <v>20000</v>
      </c>
      <c r="I162" s="654"/>
      <c r="J162" s="655"/>
      <c r="K162" s="655"/>
      <c r="L162" s="655"/>
      <c r="M162" s="655"/>
      <c r="N162" s="655"/>
      <c r="O162" s="655"/>
      <c r="P162" s="655"/>
      <c r="Q162" s="655"/>
      <c r="R162" s="655"/>
      <c r="S162" s="655"/>
      <c r="T162" s="655"/>
      <c r="U162" s="655"/>
      <c r="V162" s="655"/>
      <c r="W162" s="655"/>
      <c r="X162" s="655"/>
      <c r="Y162" s="655"/>
      <c r="Z162" s="655"/>
      <c r="AA162" s="655"/>
      <c r="AB162" s="655"/>
      <c r="AC162" s="655"/>
      <c r="AD162" s="655"/>
      <c r="AE162" s="655"/>
      <c r="AF162" s="655"/>
      <c r="AG162" s="655"/>
      <c r="AH162" s="655"/>
      <c r="AI162" s="655"/>
      <c r="AJ162" s="655"/>
      <c r="AK162" s="655"/>
      <c r="AL162" s="655"/>
      <c r="AM162" s="655"/>
      <c r="AN162" s="655"/>
      <c r="AO162" s="655"/>
      <c r="AP162" s="655"/>
      <c r="AQ162" s="655"/>
      <c r="AR162" s="655"/>
      <c r="AS162" s="655"/>
      <c r="AT162" s="655"/>
      <c r="AU162" s="655"/>
      <c r="AV162" s="655"/>
      <c r="AW162" s="655"/>
      <c r="AX162" s="655"/>
      <c r="AY162" s="655"/>
      <c r="AZ162" s="655"/>
      <c r="BA162" s="655"/>
      <c r="BB162" s="655"/>
      <c r="BC162" s="655"/>
      <c r="BD162" s="655"/>
      <c r="BE162" s="655"/>
      <c r="BF162" s="655"/>
      <c r="BG162" s="655"/>
      <c r="BH162" s="655"/>
      <c r="BI162" s="655"/>
      <c r="BJ162" s="655"/>
      <c r="BK162" s="655"/>
      <c r="BL162" s="655"/>
      <c r="BM162" s="655"/>
      <c r="BN162" s="655"/>
      <c r="BO162" s="655"/>
      <c r="BP162" s="655"/>
      <c r="BQ162" s="655"/>
      <c r="BR162" s="655"/>
      <c r="BS162" s="655"/>
      <c r="BT162" s="655"/>
      <c r="BU162" s="655"/>
      <c r="BV162" s="655"/>
      <c r="BW162" s="655"/>
      <c r="BX162" s="655"/>
      <c r="BY162" s="655"/>
      <c r="BZ162" s="655"/>
      <c r="CA162" s="655"/>
      <c r="CB162" s="655"/>
      <c r="CC162" s="655"/>
      <c r="CD162" s="655"/>
      <c r="CE162" s="655"/>
      <c r="CF162" s="655"/>
      <c r="CG162" s="655"/>
      <c r="CH162" s="655"/>
      <c r="CI162" s="655"/>
      <c r="CJ162" s="655"/>
      <c r="CK162" s="655"/>
      <c r="CL162" s="655"/>
      <c r="CM162" s="655"/>
      <c r="CN162" s="655"/>
      <c r="CO162" s="655"/>
      <c r="CP162" s="655"/>
      <c r="CQ162" s="655"/>
      <c r="CR162" s="655"/>
      <c r="CS162" s="655"/>
      <c r="CT162" s="655"/>
      <c r="CU162" s="655"/>
      <c r="CV162" s="655"/>
      <c r="CW162" s="655"/>
      <c r="CX162" s="655"/>
      <c r="CY162" s="655"/>
      <c r="CZ162" s="655"/>
      <c r="DA162" s="655"/>
      <c r="DB162" s="655"/>
      <c r="DC162" s="655"/>
      <c r="DD162" s="655"/>
      <c r="DE162" s="655"/>
      <c r="DF162" s="655"/>
      <c r="DG162" s="655"/>
      <c r="DH162" s="655"/>
      <c r="DI162" s="655"/>
      <c r="DJ162" s="655"/>
      <c r="DK162" s="655"/>
      <c r="DL162" s="655"/>
      <c r="DM162" s="655"/>
      <c r="DN162" s="655"/>
      <c r="DO162" s="655"/>
      <c r="DP162" s="655"/>
      <c r="DQ162" s="655"/>
      <c r="DR162" s="655"/>
      <c r="DS162" s="655"/>
      <c r="DT162" s="655"/>
      <c r="DU162" s="655"/>
      <c r="DV162" s="655"/>
      <c r="DW162" s="655"/>
      <c r="DX162" s="655"/>
      <c r="DY162" s="655"/>
      <c r="DZ162" s="655"/>
      <c r="EA162" s="655"/>
      <c r="EB162" s="655"/>
      <c r="EC162" s="655"/>
      <c r="ED162" s="655"/>
      <c r="EE162" s="655"/>
      <c r="EF162" s="655"/>
      <c r="EG162" s="655"/>
      <c r="EH162" s="655"/>
      <c r="EI162" s="655"/>
      <c r="EJ162" s="655"/>
      <c r="EK162" s="655"/>
      <c r="EL162" s="655"/>
      <c r="EM162" s="655"/>
      <c r="EN162" s="655"/>
      <c r="EO162" s="655"/>
      <c r="EP162" s="655"/>
      <c r="EQ162" s="655"/>
      <c r="ER162" s="655"/>
      <c r="ES162" s="655"/>
      <c r="ET162" s="655"/>
      <c r="EU162" s="655"/>
      <c r="EV162" s="655"/>
      <c r="EW162" s="655"/>
      <c r="EX162" s="655"/>
      <c r="EY162" s="655"/>
      <c r="EZ162" s="655"/>
      <c r="FA162" s="655"/>
      <c r="FB162" s="655"/>
      <c r="FC162" s="655"/>
      <c r="FD162" s="655"/>
      <c r="FE162" s="655"/>
      <c r="FF162" s="655"/>
      <c r="FG162" s="655"/>
      <c r="FH162" s="655"/>
      <c r="FI162" s="655"/>
      <c r="FJ162" s="655"/>
      <c r="FK162" s="655"/>
      <c r="FL162" s="655"/>
      <c r="FM162" s="655"/>
      <c r="FN162" s="655"/>
      <c r="FO162" s="655"/>
      <c r="FP162" s="655"/>
      <c r="FQ162" s="655"/>
      <c r="FR162" s="655"/>
      <c r="FS162" s="655"/>
      <c r="FT162" s="655"/>
      <c r="FU162" s="655"/>
      <c r="FV162" s="655"/>
      <c r="FW162" s="655"/>
      <c r="FX162" s="655"/>
      <c r="FY162" s="655"/>
      <c r="FZ162" s="655"/>
      <c r="GA162" s="655"/>
      <c r="GB162" s="655"/>
      <c r="GC162" s="655"/>
      <c r="GD162" s="655"/>
      <c r="GE162" s="655"/>
      <c r="GF162" s="655"/>
      <c r="GG162" s="655"/>
      <c r="GH162" s="655"/>
      <c r="GI162" s="655"/>
      <c r="GJ162" s="655"/>
      <c r="GK162" s="655"/>
      <c r="GL162" s="655"/>
      <c r="GM162" s="655"/>
      <c r="GN162" s="655"/>
      <c r="GO162" s="655"/>
      <c r="GP162" s="655"/>
      <c r="GQ162" s="655"/>
      <c r="GR162" s="655"/>
      <c r="GS162" s="655"/>
      <c r="GT162" s="655"/>
      <c r="GU162" s="655"/>
      <c r="GV162" s="655"/>
      <c r="GW162" s="655"/>
      <c r="GX162" s="655"/>
      <c r="GY162" s="655"/>
      <c r="GZ162" s="655"/>
      <c r="HA162" s="655"/>
      <c r="HB162" s="655"/>
      <c r="HC162" s="655"/>
      <c r="HD162" s="655"/>
      <c r="HE162" s="655"/>
      <c r="HF162" s="655"/>
      <c r="HG162" s="655"/>
      <c r="HH162" s="655"/>
      <c r="HI162" s="655"/>
      <c r="HJ162" s="655"/>
      <c r="HK162" s="655"/>
      <c r="HL162" s="655"/>
      <c r="HM162" s="655"/>
      <c r="HN162" s="655"/>
      <c r="HO162" s="655"/>
      <c r="HP162" s="655"/>
      <c r="HQ162" s="655"/>
      <c r="HR162" s="655"/>
      <c r="HS162" s="655"/>
      <c r="HT162" s="655"/>
      <c r="HU162" s="655"/>
      <c r="HV162" s="655"/>
      <c r="HW162" s="655"/>
      <c r="HX162" s="655"/>
      <c r="HY162" s="655"/>
      <c r="HZ162" s="655"/>
      <c r="IA162" s="655"/>
      <c r="IB162" s="655"/>
      <c r="IC162" s="655"/>
      <c r="ID162" s="655"/>
      <c r="IE162" s="655"/>
      <c r="IF162" s="655"/>
      <c r="IG162" s="655"/>
      <c r="IH162" s="655"/>
      <c r="II162" s="655"/>
      <c r="IJ162" s="655"/>
      <c r="IK162" s="655"/>
      <c r="IL162" s="655"/>
      <c r="IM162" s="655"/>
      <c r="IN162" s="655"/>
    </row>
    <row r="163" spans="1:248" s="650" customFormat="1" ht="36.75" customHeight="1" hidden="1">
      <c r="A163" s="785" t="s">
        <v>336</v>
      </c>
      <c r="B163" s="816" t="s">
        <v>81</v>
      </c>
      <c r="C163" s="816" t="s">
        <v>111</v>
      </c>
      <c r="D163" s="721" t="s">
        <v>236</v>
      </c>
      <c r="E163" s="721" t="s">
        <v>75</v>
      </c>
      <c r="F163" s="845" t="s">
        <v>338</v>
      </c>
      <c r="G163" s="818"/>
      <c r="H163" s="817">
        <f>H164</f>
        <v>0</v>
      </c>
      <c r="I163" s="654"/>
      <c r="J163" s="655"/>
      <c r="K163" s="655"/>
      <c r="L163" s="655"/>
      <c r="M163" s="655"/>
      <c r="N163" s="655"/>
      <c r="O163" s="655"/>
      <c r="P163" s="655"/>
      <c r="Q163" s="655"/>
      <c r="R163" s="655"/>
      <c r="S163" s="655"/>
      <c r="T163" s="655"/>
      <c r="U163" s="655"/>
      <c r="V163" s="655"/>
      <c r="W163" s="655"/>
      <c r="X163" s="655"/>
      <c r="Y163" s="655"/>
      <c r="Z163" s="655"/>
      <c r="AA163" s="655"/>
      <c r="AB163" s="655"/>
      <c r="AC163" s="655"/>
      <c r="AD163" s="655"/>
      <c r="AE163" s="655"/>
      <c r="AF163" s="655"/>
      <c r="AG163" s="655"/>
      <c r="AH163" s="655"/>
      <c r="AI163" s="655"/>
      <c r="AJ163" s="655"/>
      <c r="AK163" s="655"/>
      <c r="AL163" s="655"/>
      <c r="AM163" s="655"/>
      <c r="AN163" s="655"/>
      <c r="AO163" s="655"/>
      <c r="AP163" s="655"/>
      <c r="AQ163" s="655"/>
      <c r="AR163" s="655"/>
      <c r="AS163" s="655"/>
      <c r="AT163" s="655"/>
      <c r="AU163" s="655"/>
      <c r="AV163" s="655"/>
      <c r="AW163" s="655"/>
      <c r="AX163" s="655"/>
      <c r="AY163" s="655"/>
      <c r="AZ163" s="655"/>
      <c r="BA163" s="655"/>
      <c r="BB163" s="655"/>
      <c r="BC163" s="655"/>
      <c r="BD163" s="655"/>
      <c r="BE163" s="655"/>
      <c r="BF163" s="655"/>
      <c r="BG163" s="655"/>
      <c r="BH163" s="655"/>
      <c r="BI163" s="655"/>
      <c r="BJ163" s="655"/>
      <c r="BK163" s="655"/>
      <c r="BL163" s="655"/>
      <c r="BM163" s="655"/>
      <c r="BN163" s="655"/>
      <c r="BO163" s="655"/>
      <c r="BP163" s="655"/>
      <c r="BQ163" s="655"/>
      <c r="BR163" s="655"/>
      <c r="BS163" s="655"/>
      <c r="BT163" s="655"/>
      <c r="BU163" s="655"/>
      <c r="BV163" s="655"/>
      <c r="BW163" s="655"/>
      <c r="BX163" s="655"/>
      <c r="BY163" s="655"/>
      <c r="BZ163" s="655"/>
      <c r="CA163" s="655"/>
      <c r="CB163" s="655"/>
      <c r="CC163" s="655"/>
      <c r="CD163" s="655"/>
      <c r="CE163" s="655"/>
      <c r="CF163" s="655"/>
      <c r="CG163" s="655"/>
      <c r="CH163" s="655"/>
      <c r="CI163" s="655"/>
      <c r="CJ163" s="655"/>
      <c r="CK163" s="655"/>
      <c r="CL163" s="655"/>
      <c r="CM163" s="655"/>
      <c r="CN163" s="655"/>
      <c r="CO163" s="655"/>
      <c r="CP163" s="655"/>
      <c r="CQ163" s="655"/>
      <c r="CR163" s="655"/>
      <c r="CS163" s="655"/>
      <c r="CT163" s="655"/>
      <c r="CU163" s="655"/>
      <c r="CV163" s="655"/>
      <c r="CW163" s="655"/>
      <c r="CX163" s="655"/>
      <c r="CY163" s="655"/>
      <c r="CZ163" s="655"/>
      <c r="DA163" s="655"/>
      <c r="DB163" s="655"/>
      <c r="DC163" s="655"/>
      <c r="DD163" s="655"/>
      <c r="DE163" s="655"/>
      <c r="DF163" s="655"/>
      <c r="DG163" s="655"/>
      <c r="DH163" s="655"/>
      <c r="DI163" s="655"/>
      <c r="DJ163" s="655"/>
      <c r="DK163" s="655"/>
      <c r="DL163" s="655"/>
      <c r="DM163" s="655"/>
      <c r="DN163" s="655"/>
      <c r="DO163" s="655"/>
      <c r="DP163" s="655"/>
      <c r="DQ163" s="655"/>
      <c r="DR163" s="655"/>
      <c r="DS163" s="655"/>
      <c r="DT163" s="655"/>
      <c r="DU163" s="655"/>
      <c r="DV163" s="655"/>
      <c r="DW163" s="655"/>
      <c r="DX163" s="655"/>
      <c r="DY163" s="655"/>
      <c r="DZ163" s="655"/>
      <c r="EA163" s="655"/>
      <c r="EB163" s="655"/>
      <c r="EC163" s="655"/>
      <c r="ED163" s="655"/>
      <c r="EE163" s="655"/>
      <c r="EF163" s="655"/>
      <c r="EG163" s="655"/>
      <c r="EH163" s="655"/>
      <c r="EI163" s="655"/>
      <c r="EJ163" s="655"/>
      <c r="EK163" s="655"/>
      <c r="EL163" s="655"/>
      <c r="EM163" s="655"/>
      <c r="EN163" s="655"/>
      <c r="EO163" s="655"/>
      <c r="EP163" s="655"/>
      <c r="EQ163" s="655"/>
      <c r="ER163" s="655"/>
      <c r="ES163" s="655"/>
      <c r="ET163" s="655"/>
      <c r="EU163" s="655"/>
      <c r="EV163" s="655"/>
      <c r="EW163" s="655"/>
      <c r="EX163" s="655"/>
      <c r="EY163" s="655"/>
      <c r="EZ163" s="655"/>
      <c r="FA163" s="655"/>
      <c r="FB163" s="655"/>
      <c r="FC163" s="655"/>
      <c r="FD163" s="655"/>
      <c r="FE163" s="655"/>
      <c r="FF163" s="655"/>
      <c r="FG163" s="655"/>
      <c r="FH163" s="655"/>
      <c r="FI163" s="655"/>
      <c r="FJ163" s="655"/>
      <c r="FK163" s="655"/>
      <c r="FL163" s="655"/>
      <c r="FM163" s="655"/>
      <c r="FN163" s="655"/>
      <c r="FO163" s="655"/>
      <c r="FP163" s="655"/>
      <c r="FQ163" s="655"/>
      <c r="FR163" s="655"/>
      <c r="FS163" s="655"/>
      <c r="FT163" s="655"/>
      <c r="FU163" s="655"/>
      <c r="FV163" s="655"/>
      <c r="FW163" s="655"/>
      <c r="FX163" s="655"/>
      <c r="FY163" s="655"/>
      <c r="FZ163" s="655"/>
      <c r="GA163" s="655"/>
      <c r="GB163" s="655"/>
      <c r="GC163" s="655"/>
      <c r="GD163" s="655"/>
      <c r="GE163" s="655"/>
      <c r="GF163" s="655"/>
      <c r="GG163" s="655"/>
      <c r="GH163" s="655"/>
      <c r="GI163" s="655"/>
      <c r="GJ163" s="655"/>
      <c r="GK163" s="655"/>
      <c r="GL163" s="655"/>
      <c r="GM163" s="655"/>
      <c r="GN163" s="655"/>
      <c r="GO163" s="655"/>
      <c r="GP163" s="655"/>
      <c r="GQ163" s="655"/>
      <c r="GR163" s="655"/>
      <c r="GS163" s="655"/>
      <c r="GT163" s="655"/>
      <c r="GU163" s="655"/>
      <c r="GV163" s="655"/>
      <c r="GW163" s="655"/>
      <c r="GX163" s="655"/>
      <c r="GY163" s="655"/>
      <c r="GZ163" s="655"/>
      <c r="HA163" s="655"/>
      <c r="HB163" s="655"/>
      <c r="HC163" s="655"/>
      <c r="HD163" s="655"/>
      <c r="HE163" s="655"/>
      <c r="HF163" s="655"/>
      <c r="HG163" s="655"/>
      <c r="HH163" s="655"/>
      <c r="HI163" s="655"/>
      <c r="HJ163" s="655"/>
      <c r="HK163" s="655"/>
      <c r="HL163" s="655"/>
      <c r="HM163" s="655"/>
      <c r="HN163" s="655"/>
      <c r="HO163" s="655"/>
      <c r="HP163" s="655"/>
      <c r="HQ163" s="655"/>
      <c r="HR163" s="655"/>
      <c r="HS163" s="655"/>
      <c r="HT163" s="655"/>
      <c r="HU163" s="655"/>
      <c r="HV163" s="655"/>
      <c r="HW163" s="655"/>
      <c r="HX163" s="655"/>
      <c r="HY163" s="655"/>
      <c r="HZ163" s="655"/>
      <c r="IA163" s="655"/>
      <c r="IB163" s="655"/>
      <c r="IC163" s="655"/>
      <c r="ID163" s="655"/>
      <c r="IE163" s="655"/>
      <c r="IF163" s="655"/>
      <c r="IG163" s="655"/>
      <c r="IH163" s="655"/>
      <c r="II163" s="655"/>
      <c r="IJ163" s="655"/>
      <c r="IK163" s="655"/>
      <c r="IL163" s="655"/>
      <c r="IM163" s="655"/>
      <c r="IN163" s="655"/>
    </row>
    <row r="164" spans="1:248" s="650" customFormat="1" ht="26.25" customHeight="1" hidden="1">
      <c r="A164" s="782" t="s">
        <v>432</v>
      </c>
      <c r="B164" s="816" t="s">
        <v>81</v>
      </c>
      <c r="C164" s="816" t="s">
        <v>111</v>
      </c>
      <c r="D164" s="846" t="s">
        <v>236</v>
      </c>
      <c r="E164" s="847" t="s">
        <v>75</v>
      </c>
      <c r="F164" s="848" t="s">
        <v>338</v>
      </c>
      <c r="G164" s="818" t="s">
        <v>84</v>
      </c>
      <c r="H164" s="817">
        <v>0</v>
      </c>
      <c r="I164" s="654"/>
      <c r="J164" s="655"/>
      <c r="K164" s="655"/>
      <c r="L164" s="655"/>
      <c r="M164" s="655"/>
      <c r="N164" s="655"/>
      <c r="O164" s="655"/>
      <c r="P164" s="655"/>
      <c r="Q164" s="655"/>
      <c r="R164" s="655"/>
      <c r="S164" s="655"/>
      <c r="T164" s="655"/>
      <c r="U164" s="655"/>
      <c r="V164" s="655"/>
      <c r="W164" s="655"/>
      <c r="X164" s="655"/>
      <c r="Y164" s="655"/>
      <c r="Z164" s="655"/>
      <c r="AA164" s="655"/>
      <c r="AB164" s="655"/>
      <c r="AC164" s="655"/>
      <c r="AD164" s="655"/>
      <c r="AE164" s="655"/>
      <c r="AF164" s="655"/>
      <c r="AG164" s="655"/>
      <c r="AH164" s="655"/>
      <c r="AI164" s="655"/>
      <c r="AJ164" s="655"/>
      <c r="AK164" s="655"/>
      <c r="AL164" s="655"/>
      <c r="AM164" s="655"/>
      <c r="AN164" s="655"/>
      <c r="AO164" s="655"/>
      <c r="AP164" s="655"/>
      <c r="AQ164" s="655"/>
      <c r="AR164" s="655"/>
      <c r="AS164" s="655"/>
      <c r="AT164" s="655"/>
      <c r="AU164" s="655"/>
      <c r="AV164" s="655"/>
      <c r="AW164" s="655"/>
      <c r="AX164" s="655"/>
      <c r="AY164" s="655"/>
      <c r="AZ164" s="655"/>
      <c r="BA164" s="655"/>
      <c r="BB164" s="655"/>
      <c r="BC164" s="655"/>
      <c r="BD164" s="655"/>
      <c r="BE164" s="655"/>
      <c r="BF164" s="655"/>
      <c r="BG164" s="655"/>
      <c r="BH164" s="655"/>
      <c r="BI164" s="655"/>
      <c r="BJ164" s="655"/>
      <c r="BK164" s="655"/>
      <c r="BL164" s="655"/>
      <c r="BM164" s="655"/>
      <c r="BN164" s="655"/>
      <c r="BO164" s="655"/>
      <c r="BP164" s="655"/>
      <c r="BQ164" s="655"/>
      <c r="BR164" s="655"/>
      <c r="BS164" s="655"/>
      <c r="BT164" s="655"/>
      <c r="BU164" s="655"/>
      <c r="BV164" s="655"/>
      <c r="BW164" s="655"/>
      <c r="BX164" s="655"/>
      <c r="BY164" s="655"/>
      <c r="BZ164" s="655"/>
      <c r="CA164" s="655"/>
      <c r="CB164" s="655"/>
      <c r="CC164" s="655"/>
      <c r="CD164" s="655"/>
      <c r="CE164" s="655"/>
      <c r="CF164" s="655"/>
      <c r="CG164" s="655"/>
      <c r="CH164" s="655"/>
      <c r="CI164" s="655"/>
      <c r="CJ164" s="655"/>
      <c r="CK164" s="655"/>
      <c r="CL164" s="655"/>
      <c r="CM164" s="655"/>
      <c r="CN164" s="655"/>
      <c r="CO164" s="655"/>
      <c r="CP164" s="655"/>
      <c r="CQ164" s="655"/>
      <c r="CR164" s="655"/>
      <c r="CS164" s="655"/>
      <c r="CT164" s="655"/>
      <c r="CU164" s="655"/>
      <c r="CV164" s="655"/>
      <c r="CW164" s="655"/>
      <c r="CX164" s="655"/>
      <c r="CY164" s="655"/>
      <c r="CZ164" s="655"/>
      <c r="DA164" s="655"/>
      <c r="DB164" s="655"/>
      <c r="DC164" s="655"/>
      <c r="DD164" s="655"/>
      <c r="DE164" s="655"/>
      <c r="DF164" s="655"/>
      <c r="DG164" s="655"/>
      <c r="DH164" s="655"/>
      <c r="DI164" s="655"/>
      <c r="DJ164" s="655"/>
      <c r="DK164" s="655"/>
      <c r="DL164" s="655"/>
      <c r="DM164" s="655"/>
      <c r="DN164" s="655"/>
      <c r="DO164" s="655"/>
      <c r="DP164" s="655"/>
      <c r="DQ164" s="655"/>
      <c r="DR164" s="655"/>
      <c r="DS164" s="655"/>
      <c r="DT164" s="655"/>
      <c r="DU164" s="655"/>
      <c r="DV164" s="655"/>
      <c r="DW164" s="655"/>
      <c r="DX164" s="655"/>
      <c r="DY164" s="655"/>
      <c r="DZ164" s="655"/>
      <c r="EA164" s="655"/>
      <c r="EB164" s="655"/>
      <c r="EC164" s="655"/>
      <c r="ED164" s="655"/>
      <c r="EE164" s="655"/>
      <c r="EF164" s="655"/>
      <c r="EG164" s="655"/>
      <c r="EH164" s="655"/>
      <c r="EI164" s="655"/>
      <c r="EJ164" s="655"/>
      <c r="EK164" s="655"/>
      <c r="EL164" s="655"/>
      <c r="EM164" s="655"/>
      <c r="EN164" s="655"/>
      <c r="EO164" s="655"/>
      <c r="EP164" s="655"/>
      <c r="EQ164" s="655"/>
      <c r="ER164" s="655"/>
      <c r="ES164" s="655"/>
      <c r="ET164" s="655"/>
      <c r="EU164" s="655"/>
      <c r="EV164" s="655"/>
      <c r="EW164" s="655"/>
      <c r="EX164" s="655"/>
      <c r="EY164" s="655"/>
      <c r="EZ164" s="655"/>
      <c r="FA164" s="655"/>
      <c r="FB164" s="655"/>
      <c r="FC164" s="655"/>
      <c r="FD164" s="655"/>
      <c r="FE164" s="655"/>
      <c r="FF164" s="655"/>
      <c r="FG164" s="655"/>
      <c r="FH164" s="655"/>
      <c r="FI164" s="655"/>
      <c r="FJ164" s="655"/>
      <c r="FK164" s="655"/>
      <c r="FL164" s="655"/>
      <c r="FM164" s="655"/>
      <c r="FN164" s="655"/>
      <c r="FO164" s="655"/>
      <c r="FP164" s="655"/>
      <c r="FQ164" s="655"/>
      <c r="FR164" s="655"/>
      <c r="FS164" s="655"/>
      <c r="FT164" s="655"/>
      <c r="FU164" s="655"/>
      <c r="FV164" s="655"/>
      <c r="FW164" s="655"/>
      <c r="FX164" s="655"/>
      <c r="FY164" s="655"/>
      <c r="FZ164" s="655"/>
      <c r="GA164" s="655"/>
      <c r="GB164" s="655"/>
      <c r="GC164" s="655"/>
      <c r="GD164" s="655"/>
      <c r="GE164" s="655"/>
      <c r="GF164" s="655"/>
      <c r="GG164" s="655"/>
      <c r="GH164" s="655"/>
      <c r="GI164" s="655"/>
      <c r="GJ164" s="655"/>
      <c r="GK164" s="655"/>
      <c r="GL164" s="655"/>
      <c r="GM164" s="655"/>
      <c r="GN164" s="655"/>
      <c r="GO164" s="655"/>
      <c r="GP164" s="655"/>
      <c r="GQ164" s="655"/>
      <c r="GR164" s="655"/>
      <c r="GS164" s="655"/>
      <c r="GT164" s="655"/>
      <c r="GU164" s="655"/>
      <c r="GV164" s="655"/>
      <c r="GW164" s="655"/>
      <c r="GX164" s="655"/>
      <c r="GY164" s="655"/>
      <c r="GZ164" s="655"/>
      <c r="HA164" s="655"/>
      <c r="HB164" s="655"/>
      <c r="HC164" s="655"/>
      <c r="HD164" s="655"/>
      <c r="HE164" s="655"/>
      <c r="HF164" s="655"/>
      <c r="HG164" s="655"/>
      <c r="HH164" s="655"/>
      <c r="HI164" s="655"/>
      <c r="HJ164" s="655"/>
      <c r="HK164" s="655"/>
      <c r="HL164" s="655"/>
      <c r="HM164" s="655"/>
      <c r="HN164" s="655"/>
      <c r="HO164" s="655"/>
      <c r="HP164" s="655"/>
      <c r="HQ164" s="655"/>
      <c r="HR164" s="655"/>
      <c r="HS164" s="655"/>
      <c r="HT164" s="655"/>
      <c r="HU164" s="655"/>
      <c r="HV164" s="655"/>
      <c r="HW164" s="655"/>
      <c r="HX164" s="655"/>
      <c r="HY164" s="655"/>
      <c r="HZ164" s="655"/>
      <c r="IA164" s="655"/>
      <c r="IB164" s="655"/>
      <c r="IC164" s="655"/>
      <c r="ID164" s="655"/>
      <c r="IE164" s="655"/>
      <c r="IF164" s="655"/>
      <c r="IG164" s="655"/>
      <c r="IH164" s="655"/>
      <c r="II164" s="655"/>
      <c r="IJ164" s="655"/>
      <c r="IK164" s="655"/>
      <c r="IL164" s="655"/>
      <c r="IM164" s="655"/>
      <c r="IN164" s="655"/>
    </row>
    <row r="165" spans="1:248" s="650" customFormat="1" ht="44.25" customHeight="1" hidden="1">
      <c r="A165" s="785" t="s">
        <v>445</v>
      </c>
      <c r="B165" s="816" t="s">
        <v>81</v>
      </c>
      <c r="C165" s="816" t="s">
        <v>111</v>
      </c>
      <c r="D165" s="721" t="s">
        <v>236</v>
      </c>
      <c r="E165" s="721" t="s">
        <v>75</v>
      </c>
      <c r="F165" s="845" t="s">
        <v>446</v>
      </c>
      <c r="G165" s="818"/>
      <c r="H165" s="817">
        <f>H166</f>
        <v>0</v>
      </c>
      <c r="I165" s="654"/>
      <c r="J165" s="655"/>
      <c r="K165" s="655"/>
      <c r="L165" s="655"/>
      <c r="M165" s="655"/>
      <c r="N165" s="655"/>
      <c r="O165" s="655"/>
      <c r="P165" s="655"/>
      <c r="Q165" s="655"/>
      <c r="R165" s="655"/>
      <c r="S165" s="655"/>
      <c r="T165" s="655"/>
      <c r="U165" s="655"/>
      <c r="V165" s="655"/>
      <c r="W165" s="655"/>
      <c r="X165" s="655"/>
      <c r="Y165" s="655"/>
      <c r="Z165" s="655"/>
      <c r="AA165" s="655"/>
      <c r="AB165" s="655"/>
      <c r="AC165" s="655"/>
      <c r="AD165" s="655"/>
      <c r="AE165" s="655"/>
      <c r="AF165" s="655"/>
      <c r="AG165" s="655"/>
      <c r="AH165" s="655"/>
      <c r="AI165" s="655"/>
      <c r="AJ165" s="655"/>
      <c r="AK165" s="655"/>
      <c r="AL165" s="655"/>
      <c r="AM165" s="655"/>
      <c r="AN165" s="655"/>
      <c r="AO165" s="655"/>
      <c r="AP165" s="655"/>
      <c r="AQ165" s="655"/>
      <c r="AR165" s="655"/>
      <c r="AS165" s="655"/>
      <c r="AT165" s="655"/>
      <c r="AU165" s="655"/>
      <c r="AV165" s="655"/>
      <c r="AW165" s="655"/>
      <c r="AX165" s="655"/>
      <c r="AY165" s="655"/>
      <c r="AZ165" s="655"/>
      <c r="BA165" s="655"/>
      <c r="BB165" s="655"/>
      <c r="BC165" s="655"/>
      <c r="BD165" s="655"/>
      <c r="BE165" s="655"/>
      <c r="BF165" s="655"/>
      <c r="BG165" s="655"/>
      <c r="BH165" s="655"/>
      <c r="BI165" s="655"/>
      <c r="BJ165" s="655"/>
      <c r="BK165" s="655"/>
      <c r="BL165" s="655"/>
      <c r="BM165" s="655"/>
      <c r="BN165" s="655"/>
      <c r="BO165" s="655"/>
      <c r="BP165" s="655"/>
      <c r="BQ165" s="655"/>
      <c r="BR165" s="655"/>
      <c r="BS165" s="655"/>
      <c r="BT165" s="655"/>
      <c r="BU165" s="655"/>
      <c r="BV165" s="655"/>
      <c r="BW165" s="655"/>
      <c r="BX165" s="655"/>
      <c r="BY165" s="655"/>
      <c r="BZ165" s="655"/>
      <c r="CA165" s="655"/>
      <c r="CB165" s="655"/>
      <c r="CC165" s="655"/>
      <c r="CD165" s="655"/>
      <c r="CE165" s="655"/>
      <c r="CF165" s="655"/>
      <c r="CG165" s="655"/>
      <c r="CH165" s="655"/>
      <c r="CI165" s="655"/>
      <c r="CJ165" s="655"/>
      <c r="CK165" s="655"/>
      <c r="CL165" s="655"/>
      <c r="CM165" s="655"/>
      <c r="CN165" s="655"/>
      <c r="CO165" s="655"/>
      <c r="CP165" s="655"/>
      <c r="CQ165" s="655"/>
      <c r="CR165" s="655"/>
      <c r="CS165" s="655"/>
      <c r="CT165" s="655"/>
      <c r="CU165" s="655"/>
      <c r="CV165" s="655"/>
      <c r="CW165" s="655"/>
      <c r="CX165" s="655"/>
      <c r="CY165" s="655"/>
      <c r="CZ165" s="655"/>
      <c r="DA165" s="655"/>
      <c r="DB165" s="655"/>
      <c r="DC165" s="655"/>
      <c r="DD165" s="655"/>
      <c r="DE165" s="655"/>
      <c r="DF165" s="655"/>
      <c r="DG165" s="655"/>
      <c r="DH165" s="655"/>
      <c r="DI165" s="655"/>
      <c r="DJ165" s="655"/>
      <c r="DK165" s="655"/>
      <c r="DL165" s="655"/>
      <c r="DM165" s="655"/>
      <c r="DN165" s="655"/>
      <c r="DO165" s="655"/>
      <c r="DP165" s="655"/>
      <c r="DQ165" s="655"/>
      <c r="DR165" s="655"/>
      <c r="DS165" s="655"/>
      <c r="DT165" s="655"/>
      <c r="DU165" s="655"/>
      <c r="DV165" s="655"/>
      <c r="DW165" s="655"/>
      <c r="DX165" s="655"/>
      <c r="DY165" s="655"/>
      <c r="DZ165" s="655"/>
      <c r="EA165" s="655"/>
      <c r="EB165" s="655"/>
      <c r="EC165" s="655"/>
      <c r="ED165" s="655"/>
      <c r="EE165" s="655"/>
      <c r="EF165" s="655"/>
      <c r="EG165" s="655"/>
      <c r="EH165" s="655"/>
      <c r="EI165" s="655"/>
      <c r="EJ165" s="655"/>
      <c r="EK165" s="655"/>
      <c r="EL165" s="655"/>
      <c r="EM165" s="655"/>
      <c r="EN165" s="655"/>
      <c r="EO165" s="655"/>
      <c r="EP165" s="655"/>
      <c r="EQ165" s="655"/>
      <c r="ER165" s="655"/>
      <c r="ES165" s="655"/>
      <c r="ET165" s="655"/>
      <c r="EU165" s="655"/>
      <c r="EV165" s="655"/>
      <c r="EW165" s="655"/>
      <c r="EX165" s="655"/>
      <c r="EY165" s="655"/>
      <c r="EZ165" s="655"/>
      <c r="FA165" s="655"/>
      <c r="FB165" s="655"/>
      <c r="FC165" s="655"/>
      <c r="FD165" s="655"/>
      <c r="FE165" s="655"/>
      <c r="FF165" s="655"/>
      <c r="FG165" s="655"/>
      <c r="FH165" s="655"/>
      <c r="FI165" s="655"/>
      <c r="FJ165" s="655"/>
      <c r="FK165" s="655"/>
      <c r="FL165" s="655"/>
      <c r="FM165" s="655"/>
      <c r="FN165" s="655"/>
      <c r="FO165" s="655"/>
      <c r="FP165" s="655"/>
      <c r="FQ165" s="655"/>
      <c r="FR165" s="655"/>
      <c r="FS165" s="655"/>
      <c r="FT165" s="655"/>
      <c r="FU165" s="655"/>
      <c r="FV165" s="655"/>
      <c r="FW165" s="655"/>
      <c r="FX165" s="655"/>
      <c r="FY165" s="655"/>
      <c r="FZ165" s="655"/>
      <c r="GA165" s="655"/>
      <c r="GB165" s="655"/>
      <c r="GC165" s="655"/>
      <c r="GD165" s="655"/>
      <c r="GE165" s="655"/>
      <c r="GF165" s="655"/>
      <c r="GG165" s="655"/>
      <c r="GH165" s="655"/>
      <c r="GI165" s="655"/>
      <c r="GJ165" s="655"/>
      <c r="GK165" s="655"/>
      <c r="GL165" s="655"/>
      <c r="GM165" s="655"/>
      <c r="GN165" s="655"/>
      <c r="GO165" s="655"/>
      <c r="GP165" s="655"/>
      <c r="GQ165" s="655"/>
      <c r="GR165" s="655"/>
      <c r="GS165" s="655"/>
      <c r="GT165" s="655"/>
      <c r="GU165" s="655"/>
      <c r="GV165" s="655"/>
      <c r="GW165" s="655"/>
      <c r="GX165" s="655"/>
      <c r="GY165" s="655"/>
      <c r="GZ165" s="655"/>
      <c r="HA165" s="655"/>
      <c r="HB165" s="655"/>
      <c r="HC165" s="655"/>
      <c r="HD165" s="655"/>
      <c r="HE165" s="655"/>
      <c r="HF165" s="655"/>
      <c r="HG165" s="655"/>
      <c r="HH165" s="655"/>
      <c r="HI165" s="655"/>
      <c r="HJ165" s="655"/>
      <c r="HK165" s="655"/>
      <c r="HL165" s="655"/>
      <c r="HM165" s="655"/>
      <c r="HN165" s="655"/>
      <c r="HO165" s="655"/>
      <c r="HP165" s="655"/>
      <c r="HQ165" s="655"/>
      <c r="HR165" s="655"/>
      <c r="HS165" s="655"/>
      <c r="HT165" s="655"/>
      <c r="HU165" s="655"/>
      <c r="HV165" s="655"/>
      <c r="HW165" s="655"/>
      <c r="HX165" s="655"/>
      <c r="HY165" s="655"/>
      <c r="HZ165" s="655"/>
      <c r="IA165" s="655"/>
      <c r="IB165" s="655"/>
      <c r="IC165" s="655"/>
      <c r="ID165" s="655"/>
      <c r="IE165" s="655"/>
      <c r="IF165" s="655"/>
      <c r="IG165" s="655"/>
      <c r="IH165" s="655"/>
      <c r="II165" s="655"/>
      <c r="IJ165" s="655"/>
      <c r="IK165" s="655"/>
      <c r="IL165" s="655"/>
      <c r="IM165" s="655"/>
      <c r="IN165" s="655"/>
    </row>
    <row r="166" spans="1:248" s="650" customFormat="1" ht="26.25" customHeight="1" hidden="1">
      <c r="A166" s="782" t="s">
        <v>432</v>
      </c>
      <c r="B166" s="816" t="s">
        <v>81</v>
      </c>
      <c r="C166" s="816" t="s">
        <v>111</v>
      </c>
      <c r="D166" s="846" t="s">
        <v>236</v>
      </c>
      <c r="E166" s="847" t="s">
        <v>75</v>
      </c>
      <c r="F166" s="848" t="s">
        <v>446</v>
      </c>
      <c r="G166" s="818" t="s">
        <v>84</v>
      </c>
      <c r="H166" s="817">
        <v>0</v>
      </c>
      <c r="I166" s="654"/>
      <c r="J166" s="655"/>
      <c r="K166" s="655"/>
      <c r="L166" s="655"/>
      <c r="M166" s="655"/>
      <c r="N166" s="655"/>
      <c r="O166" s="655"/>
      <c r="P166" s="655"/>
      <c r="Q166" s="655"/>
      <c r="R166" s="655"/>
      <c r="S166" s="655"/>
      <c r="T166" s="655"/>
      <c r="U166" s="655"/>
      <c r="V166" s="655"/>
      <c r="W166" s="655"/>
      <c r="X166" s="655"/>
      <c r="Y166" s="655"/>
      <c r="Z166" s="655"/>
      <c r="AA166" s="655"/>
      <c r="AB166" s="655"/>
      <c r="AC166" s="655"/>
      <c r="AD166" s="655"/>
      <c r="AE166" s="655"/>
      <c r="AF166" s="655"/>
      <c r="AG166" s="655"/>
      <c r="AH166" s="655"/>
      <c r="AI166" s="655"/>
      <c r="AJ166" s="655"/>
      <c r="AK166" s="655"/>
      <c r="AL166" s="655"/>
      <c r="AM166" s="655"/>
      <c r="AN166" s="655"/>
      <c r="AO166" s="655"/>
      <c r="AP166" s="655"/>
      <c r="AQ166" s="655"/>
      <c r="AR166" s="655"/>
      <c r="AS166" s="655"/>
      <c r="AT166" s="655"/>
      <c r="AU166" s="655"/>
      <c r="AV166" s="655"/>
      <c r="AW166" s="655"/>
      <c r="AX166" s="655"/>
      <c r="AY166" s="655"/>
      <c r="AZ166" s="655"/>
      <c r="BA166" s="655"/>
      <c r="BB166" s="655"/>
      <c r="BC166" s="655"/>
      <c r="BD166" s="655"/>
      <c r="BE166" s="655"/>
      <c r="BF166" s="655"/>
      <c r="BG166" s="655"/>
      <c r="BH166" s="655"/>
      <c r="BI166" s="655"/>
      <c r="BJ166" s="655"/>
      <c r="BK166" s="655"/>
      <c r="BL166" s="655"/>
      <c r="BM166" s="655"/>
      <c r="BN166" s="655"/>
      <c r="BO166" s="655"/>
      <c r="BP166" s="655"/>
      <c r="BQ166" s="655"/>
      <c r="BR166" s="655"/>
      <c r="BS166" s="655"/>
      <c r="BT166" s="655"/>
      <c r="BU166" s="655"/>
      <c r="BV166" s="655"/>
      <c r="BW166" s="655"/>
      <c r="BX166" s="655"/>
      <c r="BY166" s="655"/>
      <c r="BZ166" s="655"/>
      <c r="CA166" s="655"/>
      <c r="CB166" s="655"/>
      <c r="CC166" s="655"/>
      <c r="CD166" s="655"/>
      <c r="CE166" s="655"/>
      <c r="CF166" s="655"/>
      <c r="CG166" s="655"/>
      <c r="CH166" s="655"/>
      <c r="CI166" s="655"/>
      <c r="CJ166" s="655"/>
      <c r="CK166" s="655"/>
      <c r="CL166" s="655"/>
      <c r="CM166" s="655"/>
      <c r="CN166" s="655"/>
      <c r="CO166" s="655"/>
      <c r="CP166" s="655"/>
      <c r="CQ166" s="655"/>
      <c r="CR166" s="655"/>
      <c r="CS166" s="655"/>
      <c r="CT166" s="655"/>
      <c r="CU166" s="655"/>
      <c r="CV166" s="655"/>
      <c r="CW166" s="655"/>
      <c r="CX166" s="655"/>
      <c r="CY166" s="655"/>
      <c r="CZ166" s="655"/>
      <c r="DA166" s="655"/>
      <c r="DB166" s="655"/>
      <c r="DC166" s="655"/>
      <c r="DD166" s="655"/>
      <c r="DE166" s="655"/>
      <c r="DF166" s="655"/>
      <c r="DG166" s="655"/>
      <c r="DH166" s="655"/>
      <c r="DI166" s="655"/>
      <c r="DJ166" s="655"/>
      <c r="DK166" s="655"/>
      <c r="DL166" s="655"/>
      <c r="DM166" s="655"/>
      <c r="DN166" s="655"/>
      <c r="DO166" s="655"/>
      <c r="DP166" s="655"/>
      <c r="DQ166" s="655"/>
      <c r="DR166" s="655"/>
      <c r="DS166" s="655"/>
      <c r="DT166" s="655"/>
      <c r="DU166" s="655"/>
      <c r="DV166" s="655"/>
      <c r="DW166" s="655"/>
      <c r="DX166" s="655"/>
      <c r="DY166" s="655"/>
      <c r="DZ166" s="655"/>
      <c r="EA166" s="655"/>
      <c r="EB166" s="655"/>
      <c r="EC166" s="655"/>
      <c r="ED166" s="655"/>
      <c r="EE166" s="655"/>
      <c r="EF166" s="655"/>
      <c r="EG166" s="655"/>
      <c r="EH166" s="655"/>
      <c r="EI166" s="655"/>
      <c r="EJ166" s="655"/>
      <c r="EK166" s="655"/>
      <c r="EL166" s="655"/>
      <c r="EM166" s="655"/>
      <c r="EN166" s="655"/>
      <c r="EO166" s="655"/>
      <c r="EP166" s="655"/>
      <c r="EQ166" s="655"/>
      <c r="ER166" s="655"/>
      <c r="ES166" s="655"/>
      <c r="ET166" s="655"/>
      <c r="EU166" s="655"/>
      <c r="EV166" s="655"/>
      <c r="EW166" s="655"/>
      <c r="EX166" s="655"/>
      <c r="EY166" s="655"/>
      <c r="EZ166" s="655"/>
      <c r="FA166" s="655"/>
      <c r="FB166" s="655"/>
      <c r="FC166" s="655"/>
      <c r="FD166" s="655"/>
      <c r="FE166" s="655"/>
      <c r="FF166" s="655"/>
      <c r="FG166" s="655"/>
      <c r="FH166" s="655"/>
      <c r="FI166" s="655"/>
      <c r="FJ166" s="655"/>
      <c r="FK166" s="655"/>
      <c r="FL166" s="655"/>
      <c r="FM166" s="655"/>
      <c r="FN166" s="655"/>
      <c r="FO166" s="655"/>
      <c r="FP166" s="655"/>
      <c r="FQ166" s="655"/>
      <c r="FR166" s="655"/>
      <c r="FS166" s="655"/>
      <c r="FT166" s="655"/>
      <c r="FU166" s="655"/>
      <c r="FV166" s="655"/>
      <c r="FW166" s="655"/>
      <c r="FX166" s="655"/>
      <c r="FY166" s="655"/>
      <c r="FZ166" s="655"/>
      <c r="GA166" s="655"/>
      <c r="GB166" s="655"/>
      <c r="GC166" s="655"/>
      <c r="GD166" s="655"/>
      <c r="GE166" s="655"/>
      <c r="GF166" s="655"/>
      <c r="GG166" s="655"/>
      <c r="GH166" s="655"/>
      <c r="GI166" s="655"/>
      <c r="GJ166" s="655"/>
      <c r="GK166" s="655"/>
      <c r="GL166" s="655"/>
      <c r="GM166" s="655"/>
      <c r="GN166" s="655"/>
      <c r="GO166" s="655"/>
      <c r="GP166" s="655"/>
      <c r="GQ166" s="655"/>
      <c r="GR166" s="655"/>
      <c r="GS166" s="655"/>
      <c r="GT166" s="655"/>
      <c r="GU166" s="655"/>
      <c r="GV166" s="655"/>
      <c r="GW166" s="655"/>
      <c r="GX166" s="655"/>
      <c r="GY166" s="655"/>
      <c r="GZ166" s="655"/>
      <c r="HA166" s="655"/>
      <c r="HB166" s="655"/>
      <c r="HC166" s="655"/>
      <c r="HD166" s="655"/>
      <c r="HE166" s="655"/>
      <c r="HF166" s="655"/>
      <c r="HG166" s="655"/>
      <c r="HH166" s="655"/>
      <c r="HI166" s="655"/>
      <c r="HJ166" s="655"/>
      <c r="HK166" s="655"/>
      <c r="HL166" s="655"/>
      <c r="HM166" s="655"/>
      <c r="HN166" s="655"/>
      <c r="HO166" s="655"/>
      <c r="HP166" s="655"/>
      <c r="HQ166" s="655"/>
      <c r="HR166" s="655"/>
      <c r="HS166" s="655"/>
      <c r="HT166" s="655"/>
      <c r="HU166" s="655"/>
      <c r="HV166" s="655"/>
      <c r="HW166" s="655"/>
      <c r="HX166" s="655"/>
      <c r="HY166" s="655"/>
      <c r="HZ166" s="655"/>
      <c r="IA166" s="655"/>
      <c r="IB166" s="655"/>
      <c r="IC166" s="655"/>
      <c r="ID166" s="655"/>
      <c r="IE166" s="655"/>
      <c r="IF166" s="655"/>
      <c r="IG166" s="655"/>
      <c r="IH166" s="655"/>
      <c r="II166" s="655"/>
      <c r="IJ166" s="655"/>
      <c r="IK166" s="655"/>
      <c r="IL166" s="655"/>
      <c r="IM166" s="655"/>
      <c r="IN166" s="655"/>
    </row>
    <row r="167" spans="1:248" s="650" customFormat="1" ht="30" customHeight="1">
      <c r="A167" s="785" t="s">
        <v>337</v>
      </c>
      <c r="B167" s="816" t="s">
        <v>81</v>
      </c>
      <c r="C167" s="816" t="s">
        <v>111</v>
      </c>
      <c r="D167" s="721" t="s">
        <v>236</v>
      </c>
      <c r="E167" s="721" t="s">
        <v>75</v>
      </c>
      <c r="F167" s="845" t="s">
        <v>339</v>
      </c>
      <c r="G167" s="818"/>
      <c r="H167" s="817">
        <f>H168</f>
        <v>20000</v>
      </c>
      <c r="I167" s="654"/>
      <c r="J167" s="655"/>
      <c r="K167" s="655"/>
      <c r="L167" s="655"/>
      <c r="M167" s="655"/>
      <c r="N167" s="655"/>
      <c r="O167" s="655"/>
      <c r="P167" s="655"/>
      <c r="Q167" s="655"/>
      <c r="R167" s="655"/>
      <c r="S167" s="655"/>
      <c r="T167" s="655"/>
      <c r="U167" s="655"/>
      <c r="V167" s="655"/>
      <c r="W167" s="655"/>
      <c r="X167" s="655"/>
      <c r="Y167" s="655"/>
      <c r="Z167" s="655"/>
      <c r="AA167" s="655"/>
      <c r="AB167" s="655"/>
      <c r="AC167" s="655"/>
      <c r="AD167" s="655"/>
      <c r="AE167" s="655"/>
      <c r="AF167" s="655"/>
      <c r="AG167" s="655"/>
      <c r="AH167" s="655"/>
      <c r="AI167" s="655"/>
      <c r="AJ167" s="655"/>
      <c r="AK167" s="655"/>
      <c r="AL167" s="655"/>
      <c r="AM167" s="655"/>
      <c r="AN167" s="655"/>
      <c r="AO167" s="655"/>
      <c r="AP167" s="655"/>
      <c r="AQ167" s="655"/>
      <c r="AR167" s="655"/>
      <c r="AS167" s="655"/>
      <c r="AT167" s="655"/>
      <c r="AU167" s="655"/>
      <c r="AV167" s="655"/>
      <c r="AW167" s="655"/>
      <c r="AX167" s="655"/>
      <c r="AY167" s="655"/>
      <c r="AZ167" s="655"/>
      <c r="BA167" s="655"/>
      <c r="BB167" s="655"/>
      <c r="BC167" s="655"/>
      <c r="BD167" s="655"/>
      <c r="BE167" s="655"/>
      <c r="BF167" s="655"/>
      <c r="BG167" s="655"/>
      <c r="BH167" s="655"/>
      <c r="BI167" s="655"/>
      <c r="BJ167" s="655"/>
      <c r="BK167" s="655"/>
      <c r="BL167" s="655"/>
      <c r="BM167" s="655"/>
      <c r="BN167" s="655"/>
      <c r="BO167" s="655"/>
      <c r="BP167" s="655"/>
      <c r="BQ167" s="655"/>
      <c r="BR167" s="655"/>
      <c r="BS167" s="655"/>
      <c r="BT167" s="655"/>
      <c r="BU167" s="655"/>
      <c r="BV167" s="655"/>
      <c r="BW167" s="655"/>
      <c r="BX167" s="655"/>
      <c r="BY167" s="655"/>
      <c r="BZ167" s="655"/>
      <c r="CA167" s="655"/>
      <c r="CB167" s="655"/>
      <c r="CC167" s="655"/>
      <c r="CD167" s="655"/>
      <c r="CE167" s="655"/>
      <c r="CF167" s="655"/>
      <c r="CG167" s="655"/>
      <c r="CH167" s="655"/>
      <c r="CI167" s="655"/>
      <c r="CJ167" s="655"/>
      <c r="CK167" s="655"/>
      <c r="CL167" s="655"/>
      <c r="CM167" s="655"/>
      <c r="CN167" s="655"/>
      <c r="CO167" s="655"/>
      <c r="CP167" s="655"/>
      <c r="CQ167" s="655"/>
      <c r="CR167" s="655"/>
      <c r="CS167" s="655"/>
      <c r="CT167" s="655"/>
      <c r="CU167" s="655"/>
      <c r="CV167" s="655"/>
      <c r="CW167" s="655"/>
      <c r="CX167" s="655"/>
      <c r="CY167" s="655"/>
      <c r="CZ167" s="655"/>
      <c r="DA167" s="655"/>
      <c r="DB167" s="655"/>
      <c r="DC167" s="655"/>
      <c r="DD167" s="655"/>
      <c r="DE167" s="655"/>
      <c r="DF167" s="655"/>
      <c r="DG167" s="655"/>
      <c r="DH167" s="655"/>
      <c r="DI167" s="655"/>
      <c r="DJ167" s="655"/>
      <c r="DK167" s="655"/>
      <c r="DL167" s="655"/>
      <c r="DM167" s="655"/>
      <c r="DN167" s="655"/>
      <c r="DO167" s="655"/>
      <c r="DP167" s="655"/>
      <c r="DQ167" s="655"/>
      <c r="DR167" s="655"/>
      <c r="DS167" s="655"/>
      <c r="DT167" s="655"/>
      <c r="DU167" s="655"/>
      <c r="DV167" s="655"/>
      <c r="DW167" s="655"/>
      <c r="DX167" s="655"/>
      <c r="DY167" s="655"/>
      <c r="DZ167" s="655"/>
      <c r="EA167" s="655"/>
      <c r="EB167" s="655"/>
      <c r="EC167" s="655"/>
      <c r="ED167" s="655"/>
      <c r="EE167" s="655"/>
      <c r="EF167" s="655"/>
      <c r="EG167" s="655"/>
      <c r="EH167" s="655"/>
      <c r="EI167" s="655"/>
      <c r="EJ167" s="655"/>
      <c r="EK167" s="655"/>
      <c r="EL167" s="655"/>
      <c r="EM167" s="655"/>
      <c r="EN167" s="655"/>
      <c r="EO167" s="655"/>
      <c r="EP167" s="655"/>
      <c r="EQ167" s="655"/>
      <c r="ER167" s="655"/>
      <c r="ES167" s="655"/>
      <c r="ET167" s="655"/>
      <c r="EU167" s="655"/>
      <c r="EV167" s="655"/>
      <c r="EW167" s="655"/>
      <c r="EX167" s="655"/>
      <c r="EY167" s="655"/>
      <c r="EZ167" s="655"/>
      <c r="FA167" s="655"/>
      <c r="FB167" s="655"/>
      <c r="FC167" s="655"/>
      <c r="FD167" s="655"/>
      <c r="FE167" s="655"/>
      <c r="FF167" s="655"/>
      <c r="FG167" s="655"/>
      <c r="FH167" s="655"/>
      <c r="FI167" s="655"/>
      <c r="FJ167" s="655"/>
      <c r="FK167" s="655"/>
      <c r="FL167" s="655"/>
      <c r="FM167" s="655"/>
      <c r="FN167" s="655"/>
      <c r="FO167" s="655"/>
      <c r="FP167" s="655"/>
      <c r="FQ167" s="655"/>
      <c r="FR167" s="655"/>
      <c r="FS167" s="655"/>
      <c r="FT167" s="655"/>
      <c r="FU167" s="655"/>
      <c r="FV167" s="655"/>
      <c r="FW167" s="655"/>
      <c r="FX167" s="655"/>
      <c r="FY167" s="655"/>
      <c r="FZ167" s="655"/>
      <c r="GA167" s="655"/>
      <c r="GB167" s="655"/>
      <c r="GC167" s="655"/>
      <c r="GD167" s="655"/>
      <c r="GE167" s="655"/>
      <c r="GF167" s="655"/>
      <c r="GG167" s="655"/>
      <c r="GH167" s="655"/>
      <c r="GI167" s="655"/>
      <c r="GJ167" s="655"/>
      <c r="GK167" s="655"/>
      <c r="GL167" s="655"/>
      <c r="GM167" s="655"/>
      <c r="GN167" s="655"/>
      <c r="GO167" s="655"/>
      <c r="GP167" s="655"/>
      <c r="GQ167" s="655"/>
      <c r="GR167" s="655"/>
      <c r="GS167" s="655"/>
      <c r="GT167" s="655"/>
      <c r="GU167" s="655"/>
      <c r="GV167" s="655"/>
      <c r="GW167" s="655"/>
      <c r="GX167" s="655"/>
      <c r="GY167" s="655"/>
      <c r="GZ167" s="655"/>
      <c r="HA167" s="655"/>
      <c r="HB167" s="655"/>
      <c r="HC167" s="655"/>
      <c r="HD167" s="655"/>
      <c r="HE167" s="655"/>
      <c r="HF167" s="655"/>
      <c r="HG167" s="655"/>
      <c r="HH167" s="655"/>
      <c r="HI167" s="655"/>
      <c r="HJ167" s="655"/>
      <c r="HK167" s="655"/>
      <c r="HL167" s="655"/>
      <c r="HM167" s="655"/>
      <c r="HN167" s="655"/>
      <c r="HO167" s="655"/>
      <c r="HP167" s="655"/>
      <c r="HQ167" s="655"/>
      <c r="HR167" s="655"/>
      <c r="HS167" s="655"/>
      <c r="HT167" s="655"/>
      <c r="HU167" s="655"/>
      <c r="HV167" s="655"/>
      <c r="HW167" s="655"/>
      <c r="HX167" s="655"/>
      <c r="HY167" s="655"/>
      <c r="HZ167" s="655"/>
      <c r="IA167" s="655"/>
      <c r="IB167" s="655"/>
      <c r="IC167" s="655"/>
      <c r="ID167" s="655"/>
      <c r="IE167" s="655"/>
      <c r="IF167" s="655"/>
      <c r="IG167" s="655"/>
      <c r="IH167" s="655"/>
      <c r="II167" s="655"/>
      <c r="IJ167" s="655"/>
      <c r="IK167" s="655"/>
      <c r="IL167" s="655"/>
      <c r="IM167" s="655"/>
      <c r="IN167" s="655"/>
    </row>
    <row r="168" spans="1:249" s="648" customFormat="1" ht="42.75" customHeight="1">
      <c r="A168" s="782" t="s">
        <v>432</v>
      </c>
      <c r="B168" s="816" t="s">
        <v>81</v>
      </c>
      <c r="C168" s="816" t="s">
        <v>111</v>
      </c>
      <c r="D168" s="846" t="s">
        <v>236</v>
      </c>
      <c r="E168" s="847" t="s">
        <v>75</v>
      </c>
      <c r="F168" s="848" t="s">
        <v>339</v>
      </c>
      <c r="G168" s="820" t="s">
        <v>84</v>
      </c>
      <c r="H168" s="819">
        <v>20000</v>
      </c>
      <c r="I168" s="654"/>
      <c r="J168" s="655"/>
      <c r="K168" s="655"/>
      <c r="L168" s="655"/>
      <c r="M168" s="655"/>
      <c r="N168" s="655"/>
      <c r="O168" s="655"/>
      <c r="P168" s="655"/>
      <c r="Q168" s="655"/>
      <c r="R168" s="655"/>
      <c r="S168" s="655"/>
      <c r="T168" s="655"/>
      <c r="U168" s="655"/>
      <c r="V168" s="655"/>
      <c r="W168" s="655"/>
      <c r="X168" s="655"/>
      <c r="Y168" s="655"/>
      <c r="Z168" s="655"/>
      <c r="AA168" s="655"/>
      <c r="AB168" s="655"/>
      <c r="AC168" s="655"/>
      <c r="AD168" s="655"/>
      <c r="AE168" s="655"/>
      <c r="AF168" s="655"/>
      <c r="AG168" s="655"/>
      <c r="AH168" s="655"/>
      <c r="AI168" s="655"/>
      <c r="AJ168" s="655"/>
      <c r="AK168" s="655"/>
      <c r="AL168" s="655"/>
      <c r="AM168" s="655"/>
      <c r="AN168" s="655"/>
      <c r="AO168" s="655"/>
      <c r="AP168" s="655"/>
      <c r="AQ168" s="655"/>
      <c r="AR168" s="655"/>
      <c r="AS168" s="655"/>
      <c r="AT168" s="655"/>
      <c r="AU168" s="655"/>
      <c r="AV168" s="655"/>
      <c r="AW168" s="655"/>
      <c r="AX168" s="655"/>
      <c r="AY168" s="655"/>
      <c r="AZ168" s="655"/>
      <c r="BA168" s="655"/>
      <c r="BB168" s="655"/>
      <c r="BC168" s="655"/>
      <c r="BD168" s="655"/>
      <c r="BE168" s="655"/>
      <c r="BF168" s="655"/>
      <c r="BG168" s="655"/>
      <c r="BH168" s="655"/>
      <c r="BI168" s="655"/>
      <c r="BJ168" s="655"/>
      <c r="BK168" s="655"/>
      <c r="BL168" s="655"/>
      <c r="BM168" s="655"/>
      <c r="BN168" s="655"/>
      <c r="BO168" s="655"/>
      <c r="BP168" s="655"/>
      <c r="BQ168" s="655"/>
      <c r="BR168" s="655"/>
      <c r="BS168" s="655"/>
      <c r="BT168" s="655"/>
      <c r="BU168" s="655"/>
      <c r="BV168" s="655"/>
      <c r="BW168" s="655"/>
      <c r="BX168" s="655"/>
      <c r="BY168" s="655"/>
      <c r="BZ168" s="655"/>
      <c r="CA168" s="655"/>
      <c r="CB168" s="655"/>
      <c r="CC168" s="655"/>
      <c r="CD168" s="655"/>
      <c r="CE168" s="655"/>
      <c r="CF168" s="655"/>
      <c r="CG168" s="655"/>
      <c r="CH168" s="655"/>
      <c r="CI168" s="655"/>
      <c r="CJ168" s="655"/>
      <c r="CK168" s="655"/>
      <c r="CL168" s="655"/>
      <c r="CM168" s="655"/>
      <c r="CN168" s="655"/>
      <c r="CO168" s="655"/>
      <c r="CP168" s="655"/>
      <c r="CQ168" s="655"/>
      <c r="CR168" s="655"/>
      <c r="CS168" s="655"/>
      <c r="CT168" s="655"/>
      <c r="CU168" s="655"/>
      <c r="CV168" s="655"/>
      <c r="CW168" s="655"/>
      <c r="CX168" s="655"/>
      <c r="CY168" s="655"/>
      <c r="CZ168" s="655"/>
      <c r="DA168" s="655"/>
      <c r="DB168" s="655"/>
      <c r="DC168" s="655"/>
      <c r="DD168" s="655"/>
      <c r="DE168" s="655"/>
      <c r="DF168" s="655"/>
      <c r="DG168" s="655"/>
      <c r="DH168" s="655"/>
      <c r="DI168" s="655"/>
      <c r="DJ168" s="655"/>
      <c r="DK168" s="655"/>
      <c r="DL168" s="655"/>
      <c r="DM168" s="655"/>
      <c r="DN168" s="655"/>
      <c r="DO168" s="655"/>
      <c r="DP168" s="655"/>
      <c r="DQ168" s="655"/>
      <c r="DR168" s="655"/>
      <c r="DS168" s="655"/>
      <c r="DT168" s="655"/>
      <c r="DU168" s="655"/>
      <c r="DV168" s="655"/>
      <c r="DW168" s="655"/>
      <c r="DX168" s="655"/>
      <c r="DY168" s="655"/>
      <c r="DZ168" s="655"/>
      <c r="EA168" s="655"/>
      <c r="EB168" s="655"/>
      <c r="EC168" s="655"/>
      <c r="ED168" s="655"/>
      <c r="EE168" s="655"/>
      <c r="EF168" s="655"/>
      <c r="EG168" s="655"/>
      <c r="EH168" s="655"/>
      <c r="EI168" s="655"/>
      <c r="EJ168" s="655"/>
      <c r="EK168" s="655"/>
      <c r="EL168" s="655"/>
      <c r="EM168" s="655"/>
      <c r="EN168" s="655"/>
      <c r="EO168" s="655"/>
      <c r="EP168" s="655"/>
      <c r="EQ168" s="655"/>
      <c r="ER168" s="655"/>
      <c r="ES168" s="655"/>
      <c r="ET168" s="655"/>
      <c r="EU168" s="655"/>
      <c r="EV168" s="655"/>
      <c r="EW168" s="655"/>
      <c r="EX168" s="655"/>
      <c r="EY168" s="655"/>
      <c r="EZ168" s="655"/>
      <c r="FA168" s="655"/>
      <c r="FB168" s="655"/>
      <c r="FC168" s="655"/>
      <c r="FD168" s="655"/>
      <c r="FE168" s="655"/>
      <c r="FF168" s="655"/>
      <c r="FG168" s="655"/>
      <c r="FH168" s="655"/>
      <c r="FI168" s="655"/>
      <c r="FJ168" s="655"/>
      <c r="FK168" s="655"/>
      <c r="FL168" s="655"/>
      <c r="FM168" s="655"/>
      <c r="FN168" s="655"/>
      <c r="FO168" s="655"/>
      <c r="FP168" s="655"/>
      <c r="FQ168" s="655"/>
      <c r="FR168" s="655"/>
      <c r="FS168" s="655"/>
      <c r="FT168" s="655"/>
      <c r="FU168" s="655"/>
      <c r="FV168" s="655"/>
      <c r="FW168" s="655"/>
      <c r="FX168" s="655"/>
      <c r="FY168" s="655"/>
      <c r="FZ168" s="655"/>
      <c r="GA168" s="655"/>
      <c r="GB168" s="655"/>
      <c r="GC168" s="655"/>
      <c r="GD168" s="655"/>
      <c r="GE168" s="655"/>
      <c r="GF168" s="655"/>
      <c r="GG168" s="655"/>
      <c r="GH168" s="655"/>
      <c r="GI168" s="655"/>
      <c r="GJ168" s="655"/>
      <c r="GK168" s="655"/>
      <c r="GL168" s="655"/>
      <c r="GM168" s="655"/>
      <c r="GN168" s="655"/>
      <c r="GO168" s="655"/>
      <c r="GP168" s="655"/>
      <c r="GQ168" s="655"/>
      <c r="GR168" s="655"/>
      <c r="GS168" s="655"/>
      <c r="GT168" s="655"/>
      <c r="GU168" s="655"/>
      <c r="GV168" s="655"/>
      <c r="GW168" s="655"/>
      <c r="GX168" s="655"/>
      <c r="GY168" s="655"/>
      <c r="GZ168" s="655"/>
      <c r="HA168" s="655"/>
      <c r="HB168" s="655"/>
      <c r="HC168" s="655"/>
      <c r="HD168" s="655"/>
      <c r="HE168" s="655"/>
      <c r="HF168" s="655"/>
      <c r="HG168" s="655"/>
      <c r="HH168" s="655"/>
      <c r="HI168" s="655"/>
      <c r="HJ168" s="655"/>
      <c r="HK168" s="655"/>
      <c r="HL168" s="655"/>
      <c r="HM168" s="655"/>
      <c r="HN168" s="655"/>
      <c r="HO168" s="655"/>
      <c r="HP168" s="655"/>
      <c r="HQ168" s="655"/>
      <c r="HR168" s="655"/>
      <c r="HS168" s="655"/>
      <c r="HT168" s="655"/>
      <c r="HU168" s="655"/>
      <c r="HV168" s="655"/>
      <c r="HW168" s="655"/>
      <c r="HX168" s="655"/>
      <c r="HY168" s="655"/>
      <c r="HZ168" s="655"/>
      <c r="IA168" s="655"/>
      <c r="IB168" s="655"/>
      <c r="IC168" s="655"/>
      <c r="ID168" s="655"/>
      <c r="IE168" s="655"/>
      <c r="IF168" s="655"/>
      <c r="IG168" s="655"/>
      <c r="IH168" s="655"/>
      <c r="II168" s="655"/>
      <c r="IJ168" s="655"/>
      <c r="IK168" s="655"/>
      <c r="IL168" s="655"/>
      <c r="IM168" s="655"/>
      <c r="IN168" s="655"/>
      <c r="IO168" s="655"/>
    </row>
    <row r="169" spans="1:249" s="648" customFormat="1" ht="87.75" customHeight="1" hidden="1">
      <c r="A169" s="787" t="s">
        <v>554</v>
      </c>
      <c r="B169" s="821" t="s">
        <v>81</v>
      </c>
      <c r="C169" s="821" t="s">
        <v>111</v>
      </c>
      <c r="D169" s="690" t="s">
        <v>148</v>
      </c>
      <c r="E169" s="690" t="s">
        <v>316</v>
      </c>
      <c r="F169" s="851" t="s">
        <v>318</v>
      </c>
      <c r="G169" s="821"/>
      <c r="H169" s="822">
        <f>H170</f>
        <v>0</v>
      </c>
      <c r="I169" s="654"/>
      <c r="J169" s="655"/>
      <c r="K169" s="655"/>
      <c r="L169" s="655"/>
      <c r="M169" s="655"/>
      <c r="N169" s="655"/>
      <c r="O169" s="655"/>
      <c r="P169" s="655"/>
      <c r="Q169" s="655"/>
      <c r="R169" s="655"/>
      <c r="S169" s="655"/>
      <c r="T169" s="655"/>
      <c r="U169" s="655"/>
      <c r="V169" s="655"/>
      <c r="W169" s="655"/>
      <c r="X169" s="655"/>
      <c r="Y169" s="655"/>
      <c r="Z169" s="655"/>
      <c r="AA169" s="655"/>
      <c r="AB169" s="655"/>
      <c r="AC169" s="655"/>
      <c r="AD169" s="655"/>
      <c r="AE169" s="655"/>
      <c r="AF169" s="655"/>
      <c r="AG169" s="655"/>
      <c r="AH169" s="655"/>
      <c r="AI169" s="655"/>
      <c r="AJ169" s="655"/>
      <c r="AK169" s="655"/>
      <c r="AL169" s="655"/>
      <c r="AM169" s="655"/>
      <c r="AN169" s="655"/>
      <c r="AO169" s="655"/>
      <c r="AP169" s="655"/>
      <c r="AQ169" s="655"/>
      <c r="AR169" s="655"/>
      <c r="AS169" s="655"/>
      <c r="AT169" s="655"/>
      <c r="AU169" s="655"/>
      <c r="AV169" s="655"/>
      <c r="AW169" s="655"/>
      <c r="AX169" s="655"/>
      <c r="AY169" s="655"/>
      <c r="AZ169" s="655"/>
      <c r="BA169" s="655"/>
      <c r="BB169" s="655"/>
      <c r="BC169" s="655"/>
      <c r="BD169" s="655"/>
      <c r="BE169" s="655"/>
      <c r="BF169" s="655"/>
      <c r="BG169" s="655"/>
      <c r="BH169" s="655"/>
      <c r="BI169" s="655"/>
      <c r="BJ169" s="655"/>
      <c r="BK169" s="655"/>
      <c r="BL169" s="655"/>
      <c r="BM169" s="655"/>
      <c r="BN169" s="655"/>
      <c r="BO169" s="655"/>
      <c r="BP169" s="655"/>
      <c r="BQ169" s="655"/>
      <c r="BR169" s="655"/>
      <c r="BS169" s="655"/>
      <c r="BT169" s="655"/>
      <c r="BU169" s="655"/>
      <c r="BV169" s="655"/>
      <c r="BW169" s="655"/>
      <c r="BX169" s="655"/>
      <c r="BY169" s="655"/>
      <c r="BZ169" s="655"/>
      <c r="CA169" s="655"/>
      <c r="CB169" s="655"/>
      <c r="CC169" s="655"/>
      <c r="CD169" s="655"/>
      <c r="CE169" s="655"/>
      <c r="CF169" s="655"/>
      <c r="CG169" s="655"/>
      <c r="CH169" s="655"/>
      <c r="CI169" s="655"/>
      <c r="CJ169" s="655"/>
      <c r="CK169" s="655"/>
      <c r="CL169" s="655"/>
      <c r="CM169" s="655"/>
      <c r="CN169" s="655"/>
      <c r="CO169" s="655"/>
      <c r="CP169" s="655"/>
      <c r="CQ169" s="655"/>
      <c r="CR169" s="655"/>
      <c r="CS169" s="655"/>
      <c r="CT169" s="655"/>
      <c r="CU169" s="655"/>
      <c r="CV169" s="655"/>
      <c r="CW169" s="655"/>
      <c r="CX169" s="655"/>
      <c r="CY169" s="655"/>
      <c r="CZ169" s="655"/>
      <c r="DA169" s="655"/>
      <c r="DB169" s="655"/>
      <c r="DC169" s="655"/>
      <c r="DD169" s="655"/>
      <c r="DE169" s="655"/>
      <c r="DF169" s="655"/>
      <c r="DG169" s="655"/>
      <c r="DH169" s="655"/>
      <c r="DI169" s="655"/>
      <c r="DJ169" s="655"/>
      <c r="DK169" s="655"/>
      <c r="DL169" s="655"/>
      <c r="DM169" s="655"/>
      <c r="DN169" s="655"/>
      <c r="DO169" s="655"/>
      <c r="DP169" s="655"/>
      <c r="DQ169" s="655"/>
      <c r="DR169" s="655"/>
      <c r="DS169" s="655"/>
      <c r="DT169" s="655"/>
      <c r="DU169" s="655"/>
      <c r="DV169" s="655"/>
      <c r="DW169" s="655"/>
      <c r="DX169" s="655"/>
      <c r="DY169" s="655"/>
      <c r="DZ169" s="655"/>
      <c r="EA169" s="655"/>
      <c r="EB169" s="655"/>
      <c r="EC169" s="655"/>
      <c r="ED169" s="655"/>
      <c r="EE169" s="655"/>
      <c r="EF169" s="655"/>
      <c r="EG169" s="655"/>
      <c r="EH169" s="655"/>
      <c r="EI169" s="655"/>
      <c r="EJ169" s="655"/>
      <c r="EK169" s="655"/>
      <c r="EL169" s="655"/>
      <c r="EM169" s="655"/>
      <c r="EN169" s="655"/>
      <c r="EO169" s="655"/>
      <c r="EP169" s="655"/>
      <c r="EQ169" s="655"/>
      <c r="ER169" s="655"/>
      <c r="ES169" s="655"/>
      <c r="ET169" s="655"/>
      <c r="EU169" s="655"/>
      <c r="EV169" s="655"/>
      <c r="EW169" s="655"/>
      <c r="EX169" s="655"/>
      <c r="EY169" s="655"/>
      <c r="EZ169" s="655"/>
      <c r="FA169" s="655"/>
      <c r="FB169" s="655"/>
      <c r="FC169" s="655"/>
      <c r="FD169" s="655"/>
      <c r="FE169" s="655"/>
      <c r="FF169" s="655"/>
      <c r="FG169" s="655"/>
      <c r="FH169" s="655"/>
      <c r="FI169" s="655"/>
      <c r="FJ169" s="655"/>
      <c r="FK169" s="655"/>
      <c r="FL169" s="655"/>
      <c r="FM169" s="655"/>
      <c r="FN169" s="655"/>
      <c r="FO169" s="655"/>
      <c r="FP169" s="655"/>
      <c r="FQ169" s="655"/>
      <c r="FR169" s="655"/>
      <c r="FS169" s="655"/>
      <c r="FT169" s="655"/>
      <c r="FU169" s="655"/>
      <c r="FV169" s="655"/>
      <c r="FW169" s="655"/>
      <c r="FX169" s="655"/>
      <c r="FY169" s="655"/>
      <c r="FZ169" s="655"/>
      <c r="GA169" s="655"/>
      <c r="GB169" s="655"/>
      <c r="GC169" s="655"/>
      <c r="GD169" s="655"/>
      <c r="GE169" s="655"/>
      <c r="GF169" s="655"/>
      <c r="GG169" s="655"/>
      <c r="GH169" s="655"/>
      <c r="GI169" s="655"/>
      <c r="GJ169" s="655"/>
      <c r="GK169" s="655"/>
      <c r="GL169" s="655"/>
      <c r="GM169" s="655"/>
      <c r="GN169" s="655"/>
      <c r="GO169" s="655"/>
      <c r="GP169" s="655"/>
      <c r="GQ169" s="655"/>
      <c r="GR169" s="655"/>
      <c r="GS169" s="655"/>
      <c r="GT169" s="655"/>
      <c r="GU169" s="655"/>
      <c r="GV169" s="655"/>
      <c r="GW169" s="655"/>
      <c r="GX169" s="655"/>
      <c r="GY169" s="655"/>
      <c r="GZ169" s="655"/>
      <c r="HA169" s="655"/>
      <c r="HB169" s="655"/>
      <c r="HC169" s="655"/>
      <c r="HD169" s="655"/>
      <c r="HE169" s="655"/>
      <c r="HF169" s="655"/>
      <c r="HG169" s="655"/>
      <c r="HH169" s="655"/>
      <c r="HI169" s="655"/>
      <c r="HJ169" s="655"/>
      <c r="HK169" s="655"/>
      <c r="HL169" s="655"/>
      <c r="HM169" s="655"/>
      <c r="HN169" s="655"/>
      <c r="HO169" s="655"/>
      <c r="HP169" s="655"/>
      <c r="HQ169" s="655"/>
      <c r="HR169" s="655"/>
      <c r="HS169" s="655"/>
      <c r="HT169" s="655"/>
      <c r="HU169" s="655"/>
      <c r="HV169" s="655"/>
      <c r="HW169" s="655"/>
      <c r="HX169" s="655"/>
      <c r="HY169" s="655"/>
      <c r="HZ169" s="655"/>
      <c r="IA169" s="655"/>
      <c r="IB169" s="655"/>
      <c r="IC169" s="655"/>
      <c r="ID169" s="655"/>
      <c r="IE169" s="655"/>
      <c r="IF169" s="655"/>
      <c r="IG169" s="655"/>
      <c r="IH169" s="655"/>
      <c r="II169" s="655"/>
      <c r="IJ169" s="655"/>
      <c r="IK169" s="655"/>
      <c r="IL169" s="655"/>
      <c r="IM169" s="655"/>
      <c r="IN169" s="655"/>
      <c r="IO169" s="655"/>
    </row>
    <row r="170" spans="1:249" s="648" customFormat="1" ht="49.5" customHeight="1" hidden="1">
      <c r="A170" s="784" t="s">
        <v>662</v>
      </c>
      <c r="B170" s="816" t="s">
        <v>81</v>
      </c>
      <c r="C170" s="816" t="s">
        <v>111</v>
      </c>
      <c r="D170" s="838" t="s">
        <v>260</v>
      </c>
      <c r="E170" s="839" t="s">
        <v>316</v>
      </c>
      <c r="F170" s="843" t="s">
        <v>318</v>
      </c>
      <c r="G170" s="816"/>
      <c r="H170" s="817">
        <f>H172+H174</f>
        <v>0</v>
      </c>
      <c r="I170" s="654"/>
      <c r="J170" s="655"/>
      <c r="K170" s="655"/>
      <c r="L170" s="655"/>
      <c r="M170" s="655"/>
      <c r="N170" s="655"/>
      <c r="O170" s="655"/>
      <c r="P170" s="655"/>
      <c r="Q170" s="655"/>
      <c r="R170" s="655"/>
      <c r="S170" s="655"/>
      <c r="T170" s="655"/>
      <c r="U170" s="655"/>
      <c r="V170" s="655"/>
      <c r="W170" s="655"/>
      <c r="X170" s="655"/>
      <c r="Y170" s="655"/>
      <c r="Z170" s="655"/>
      <c r="AA170" s="655"/>
      <c r="AB170" s="655"/>
      <c r="AC170" s="655"/>
      <c r="AD170" s="655"/>
      <c r="AE170" s="655"/>
      <c r="AF170" s="655"/>
      <c r="AG170" s="655"/>
      <c r="AH170" s="655"/>
      <c r="AI170" s="655"/>
      <c r="AJ170" s="655"/>
      <c r="AK170" s="655"/>
      <c r="AL170" s="655"/>
      <c r="AM170" s="655"/>
      <c r="AN170" s="655"/>
      <c r="AO170" s="655"/>
      <c r="AP170" s="655"/>
      <c r="AQ170" s="655"/>
      <c r="AR170" s="655"/>
      <c r="AS170" s="655"/>
      <c r="AT170" s="655"/>
      <c r="AU170" s="655"/>
      <c r="AV170" s="655"/>
      <c r="AW170" s="655"/>
      <c r="AX170" s="655"/>
      <c r="AY170" s="655"/>
      <c r="AZ170" s="655"/>
      <c r="BA170" s="655"/>
      <c r="BB170" s="655"/>
      <c r="BC170" s="655"/>
      <c r="BD170" s="655"/>
      <c r="BE170" s="655"/>
      <c r="BF170" s="655"/>
      <c r="BG170" s="655"/>
      <c r="BH170" s="655"/>
      <c r="BI170" s="655"/>
      <c r="BJ170" s="655"/>
      <c r="BK170" s="655"/>
      <c r="BL170" s="655"/>
      <c r="BM170" s="655"/>
      <c r="BN170" s="655"/>
      <c r="BO170" s="655"/>
      <c r="BP170" s="655"/>
      <c r="BQ170" s="655"/>
      <c r="BR170" s="655"/>
      <c r="BS170" s="655"/>
      <c r="BT170" s="655"/>
      <c r="BU170" s="655"/>
      <c r="BV170" s="655"/>
      <c r="BW170" s="655"/>
      <c r="BX170" s="655"/>
      <c r="BY170" s="655"/>
      <c r="BZ170" s="655"/>
      <c r="CA170" s="655"/>
      <c r="CB170" s="655"/>
      <c r="CC170" s="655"/>
      <c r="CD170" s="655"/>
      <c r="CE170" s="655"/>
      <c r="CF170" s="655"/>
      <c r="CG170" s="655"/>
      <c r="CH170" s="655"/>
      <c r="CI170" s="655"/>
      <c r="CJ170" s="655"/>
      <c r="CK170" s="655"/>
      <c r="CL170" s="655"/>
      <c r="CM170" s="655"/>
      <c r="CN170" s="655"/>
      <c r="CO170" s="655"/>
      <c r="CP170" s="655"/>
      <c r="CQ170" s="655"/>
      <c r="CR170" s="655"/>
      <c r="CS170" s="655"/>
      <c r="CT170" s="655"/>
      <c r="CU170" s="655"/>
      <c r="CV170" s="655"/>
      <c r="CW170" s="655"/>
      <c r="CX170" s="655"/>
      <c r="CY170" s="655"/>
      <c r="CZ170" s="655"/>
      <c r="DA170" s="655"/>
      <c r="DB170" s="655"/>
      <c r="DC170" s="655"/>
      <c r="DD170" s="655"/>
      <c r="DE170" s="655"/>
      <c r="DF170" s="655"/>
      <c r="DG170" s="655"/>
      <c r="DH170" s="655"/>
      <c r="DI170" s="655"/>
      <c r="DJ170" s="655"/>
      <c r="DK170" s="655"/>
      <c r="DL170" s="655"/>
      <c r="DM170" s="655"/>
      <c r="DN170" s="655"/>
      <c r="DO170" s="655"/>
      <c r="DP170" s="655"/>
      <c r="DQ170" s="655"/>
      <c r="DR170" s="655"/>
      <c r="DS170" s="655"/>
      <c r="DT170" s="655"/>
      <c r="DU170" s="655"/>
      <c r="DV170" s="655"/>
      <c r="DW170" s="655"/>
      <c r="DX170" s="655"/>
      <c r="DY170" s="655"/>
      <c r="DZ170" s="655"/>
      <c r="EA170" s="655"/>
      <c r="EB170" s="655"/>
      <c r="EC170" s="655"/>
      <c r="ED170" s="655"/>
      <c r="EE170" s="655"/>
      <c r="EF170" s="655"/>
      <c r="EG170" s="655"/>
      <c r="EH170" s="655"/>
      <c r="EI170" s="655"/>
      <c r="EJ170" s="655"/>
      <c r="EK170" s="655"/>
      <c r="EL170" s="655"/>
      <c r="EM170" s="655"/>
      <c r="EN170" s="655"/>
      <c r="EO170" s="655"/>
      <c r="EP170" s="655"/>
      <c r="EQ170" s="655"/>
      <c r="ER170" s="655"/>
      <c r="ES170" s="655"/>
      <c r="ET170" s="655"/>
      <c r="EU170" s="655"/>
      <c r="EV170" s="655"/>
      <c r="EW170" s="655"/>
      <c r="EX170" s="655"/>
      <c r="EY170" s="655"/>
      <c r="EZ170" s="655"/>
      <c r="FA170" s="655"/>
      <c r="FB170" s="655"/>
      <c r="FC170" s="655"/>
      <c r="FD170" s="655"/>
      <c r="FE170" s="655"/>
      <c r="FF170" s="655"/>
      <c r="FG170" s="655"/>
      <c r="FH170" s="655"/>
      <c r="FI170" s="655"/>
      <c r="FJ170" s="655"/>
      <c r="FK170" s="655"/>
      <c r="FL170" s="655"/>
      <c r="FM170" s="655"/>
      <c r="FN170" s="655"/>
      <c r="FO170" s="655"/>
      <c r="FP170" s="655"/>
      <c r="FQ170" s="655"/>
      <c r="FR170" s="655"/>
      <c r="FS170" s="655"/>
      <c r="FT170" s="655"/>
      <c r="FU170" s="655"/>
      <c r="FV170" s="655"/>
      <c r="FW170" s="655"/>
      <c r="FX170" s="655"/>
      <c r="FY170" s="655"/>
      <c r="FZ170" s="655"/>
      <c r="GA170" s="655"/>
      <c r="GB170" s="655"/>
      <c r="GC170" s="655"/>
      <c r="GD170" s="655"/>
      <c r="GE170" s="655"/>
      <c r="GF170" s="655"/>
      <c r="GG170" s="655"/>
      <c r="GH170" s="655"/>
      <c r="GI170" s="655"/>
      <c r="GJ170" s="655"/>
      <c r="GK170" s="655"/>
      <c r="GL170" s="655"/>
      <c r="GM170" s="655"/>
      <c r="GN170" s="655"/>
      <c r="GO170" s="655"/>
      <c r="GP170" s="655"/>
      <c r="GQ170" s="655"/>
      <c r="GR170" s="655"/>
      <c r="GS170" s="655"/>
      <c r="GT170" s="655"/>
      <c r="GU170" s="655"/>
      <c r="GV170" s="655"/>
      <c r="GW170" s="655"/>
      <c r="GX170" s="655"/>
      <c r="GY170" s="655"/>
      <c r="GZ170" s="655"/>
      <c r="HA170" s="655"/>
      <c r="HB170" s="655"/>
      <c r="HC170" s="655"/>
      <c r="HD170" s="655"/>
      <c r="HE170" s="655"/>
      <c r="HF170" s="655"/>
      <c r="HG170" s="655"/>
      <c r="HH170" s="655"/>
      <c r="HI170" s="655"/>
      <c r="HJ170" s="655"/>
      <c r="HK170" s="655"/>
      <c r="HL170" s="655"/>
      <c r="HM170" s="655"/>
      <c r="HN170" s="655"/>
      <c r="HO170" s="655"/>
      <c r="HP170" s="655"/>
      <c r="HQ170" s="655"/>
      <c r="HR170" s="655"/>
      <c r="HS170" s="655"/>
      <c r="HT170" s="655"/>
      <c r="HU170" s="655"/>
      <c r="HV170" s="655"/>
      <c r="HW170" s="655"/>
      <c r="HX170" s="655"/>
      <c r="HY170" s="655"/>
      <c r="HZ170" s="655"/>
      <c r="IA170" s="655"/>
      <c r="IB170" s="655"/>
      <c r="IC170" s="655"/>
      <c r="ID170" s="655"/>
      <c r="IE170" s="655"/>
      <c r="IF170" s="655"/>
      <c r="IG170" s="655"/>
      <c r="IH170" s="655"/>
      <c r="II170" s="655"/>
      <c r="IJ170" s="655"/>
      <c r="IK170" s="655"/>
      <c r="IL170" s="655"/>
      <c r="IM170" s="655"/>
      <c r="IN170" s="655"/>
      <c r="IO170" s="655"/>
    </row>
    <row r="171" spans="1:249" s="648" customFormat="1" ht="106.5" customHeight="1" hidden="1">
      <c r="A171" s="784" t="s">
        <v>767</v>
      </c>
      <c r="B171" s="816" t="s">
        <v>81</v>
      </c>
      <c r="C171" s="816" t="s">
        <v>111</v>
      </c>
      <c r="D171" s="685" t="s">
        <v>260</v>
      </c>
      <c r="E171" s="685" t="s">
        <v>113</v>
      </c>
      <c r="F171" s="806" t="s">
        <v>318</v>
      </c>
      <c r="G171" s="816"/>
      <c r="H171" s="817">
        <f>H172</f>
        <v>0</v>
      </c>
      <c r="I171" s="654"/>
      <c r="J171" s="655"/>
      <c r="K171" s="655"/>
      <c r="L171" s="655"/>
      <c r="M171" s="655"/>
      <c r="N171" s="655"/>
      <c r="O171" s="655"/>
      <c r="P171" s="655"/>
      <c r="Q171" s="655"/>
      <c r="R171" s="655"/>
      <c r="S171" s="655"/>
      <c r="T171" s="655"/>
      <c r="U171" s="655"/>
      <c r="V171" s="655"/>
      <c r="W171" s="655"/>
      <c r="X171" s="655"/>
      <c r="Y171" s="655"/>
      <c r="Z171" s="655"/>
      <c r="AA171" s="655"/>
      <c r="AB171" s="655"/>
      <c r="AC171" s="655"/>
      <c r="AD171" s="655"/>
      <c r="AE171" s="655"/>
      <c r="AF171" s="655"/>
      <c r="AG171" s="655"/>
      <c r="AH171" s="655"/>
      <c r="AI171" s="655"/>
      <c r="AJ171" s="655"/>
      <c r="AK171" s="655"/>
      <c r="AL171" s="655"/>
      <c r="AM171" s="655"/>
      <c r="AN171" s="655"/>
      <c r="AO171" s="655"/>
      <c r="AP171" s="655"/>
      <c r="AQ171" s="655"/>
      <c r="AR171" s="655"/>
      <c r="AS171" s="655"/>
      <c r="AT171" s="655"/>
      <c r="AU171" s="655"/>
      <c r="AV171" s="655"/>
      <c r="AW171" s="655"/>
      <c r="AX171" s="655"/>
      <c r="AY171" s="655"/>
      <c r="AZ171" s="655"/>
      <c r="BA171" s="655"/>
      <c r="BB171" s="655"/>
      <c r="BC171" s="655"/>
      <c r="BD171" s="655"/>
      <c r="BE171" s="655"/>
      <c r="BF171" s="655"/>
      <c r="BG171" s="655"/>
      <c r="BH171" s="655"/>
      <c r="BI171" s="655"/>
      <c r="BJ171" s="655"/>
      <c r="BK171" s="655"/>
      <c r="BL171" s="655"/>
      <c r="BM171" s="655"/>
      <c r="BN171" s="655"/>
      <c r="BO171" s="655"/>
      <c r="BP171" s="655"/>
      <c r="BQ171" s="655"/>
      <c r="BR171" s="655"/>
      <c r="BS171" s="655"/>
      <c r="BT171" s="655"/>
      <c r="BU171" s="655"/>
      <c r="BV171" s="655"/>
      <c r="BW171" s="655"/>
      <c r="BX171" s="655"/>
      <c r="BY171" s="655"/>
      <c r="BZ171" s="655"/>
      <c r="CA171" s="655"/>
      <c r="CB171" s="655"/>
      <c r="CC171" s="655"/>
      <c r="CD171" s="655"/>
      <c r="CE171" s="655"/>
      <c r="CF171" s="655"/>
      <c r="CG171" s="655"/>
      <c r="CH171" s="655"/>
      <c r="CI171" s="655"/>
      <c r="CJ171" s="655"/>
      <c r="CK171" s="655"/>
      <c r="CL171" s="655"/>
      <c r="CM171" s="655"/>
      <c r="CN171" s="655"/>
      <c r="CO171" s="655"/>
      <c r="CP171" s="655"/>
      <c r="CQ171" s="655"/>
      <c r="CR171" s="655"/>
      <c r="CS171" s="655"/>
      <c r="CT171" s="655"/>
      <c r="CU171" s="655"/>
      <c r="CV171" s="655"/>
      <c r="CW171" s="655"/>
      <c r="CX171" s="655"/>
      <c r="CY171" s="655"/>
      <c r="CZ171" s="655"/>
      <c r="DA171" s="655"/>
      <c r="DB171" s="655"/>
      <c r="DC171" s="655"/>
      <c r="DD171" s="655"/>
      <c r="DE171" s="655"/>
      <c r="DF171" s="655"/>
      <c r="DG171" s="655"/>
      <c r="DH171" s="655"/>
      <c r="DI171" s="655"/>
      <c r="DJ171" s="655"/>
      <c r="DK171" s="655"/>
      <c r="DL171" s="655"/>
      <c r="DM171" s="655"/>
      <c r="DN171" s="655"/>
      <c r="DO171" s="655"/>
      <c r="DP171" s="655"/>
      <c r="DQ171" s="655"/>
      <c r="DR171" s="655"/>
      <c r="DS171" s="655"/>
      <c r="DT171" s="655"/>
      <c r="DU171" s="655"/>
      <c r="DV171" s="655"/>
      <c r="DW171" s="655"/>
      <c r="DX171" s="655"/>
      <c r="DY171" s="655"/>
      <c r="DZ171" s="655"/>
      <c r="EA171" s="655"/>
      <c r="EB171" s="655"/>
      <c r="EC171" s="655"/>
      <c r="ED171" s="655"/>
      <c r="EE171" s="655"/>
      <c r="EF171" s="655"/>
      <c r="EG171" s="655"/>
      <c r="EH171" s="655"/>
      <c r="EI171" s="655"/>
      <c r="EJ171" s="655"/>
      <c r="EK171" s="655"/>
      <c r="EL171" s="655"/>
      <c r="EM171" s="655"/>
      <c r="EN171" s="655"/>
      <c r="EO171" s="655"/>
      <c r="EP171" s="655"/>
      <c r="EQ171" s="655"/>
      <c r="ER171" s="655"/>
      <c r="ES171" s="655"/>
      <c r="ET171" s="655"/>
      <c r="EU171" s="655"/>
      <c r="EV171" s="655"/>
      <c r="EW171" s="655"/>
      <c r="EX171" s="655"/>
      <c r="EY171" s="655"/>
      <c r="EZ171" s="655"/>
      <c r="FA171" s="655"/>
      <c r="FB171" s="655"/>
      <c r="FC171" s="655"/>
      <c r="FD171" s="655"/>
      <c r="FE171" s="655"/>
      <c r="FF171" s="655"/>
      <c r="FG171" s="655"/>
      <c r="FH171" s="655"/>
      <c r="FI171" s="655"/>
      <c r="FJ171" s="655"/>
      <c r="FK171" s="655"/>
      <c r="FL171" s="655"/>
      <c r="FM171" s="655"/>
      <c r="FN171" s="655"/>
      <c r="FO171" s="655"/>
      <c r="FP171" s="655"/>
      <c r="FQ171" s="655"/>
      <c r="FR171" s="655"/>
      <c r="FS171" s="655"/>
      <c r="FT171" s="655"/>
      <c r="FU171" s="655"/>
      <c r="FV171" s="655"/>
      <c r="FW171" s="655"/>
      <c r="FX171" s="655"/>
      <c r="FY171" s="655"/>
      <c r="FZ171" s="655"/>
      <c r="GA171" s="655"/>
      <c r="GB171" s="655"/>
      <c r="GC171" s="655"/>
      <c r="GD171" s="655"/>
      <c r="GE171" s="655"/>
      <c r="GF171" s="655"/>
      <c r="GG171" s="655"/>
      <c r="GH171" s="655"/>
      <c r="GI171" s="655"/>
      <c r="GJ171" s="655"/>
      <c r="GK171" s="655"/>
      <c r="GL171" s="655"/>
      <c r="GM171" s="655"/>
      <c r="GN171" s="655"/>
      <c r="GO171" s="655"/>
      <c r="GP171" s="655"/>
      <c r="GQ171" s="655"/>
      <c r="GR171" s="655"/>
      <c r="GS171" s="655"/>
      <c r="GT171" s="655"/>
      <c r="GU171" s="655"/>
      <c r="GV171" s="655"/>
      <c r="GW171" s="655"/>
      <c r="GX171" s="655"/>
      <c r="GY171" s="655"/>
      <c r="GZ171" s="655"/>
      <c r="HA171" s="655"/>
      <c r="HB171" s="655"/>
      <c r="HC171" s="655"/>
      <c r="HD171" s="655"/>
      <c r="HE171" s="655"/>
      <c r="HF171" s="655"/>
      <c r="HG171" s="655"/>
      <c r="HH171" s="655"/>
      <c r="HI171" s="655"/>
      <c r="HJ171" s="655"/>
      <c r="HK171" s="655"/>
      <c r="HL171" s="655"/>
      <c r="HM171" s="655"/>
      <c r="HN171" s="655"/>
      <c r="HO171" s="655"/>
      <c r="HP171" s="655"/>
      <c r="HQ171" s="655"/>
      <c r="HR171" s="655"/>
      <c r="HS171" s="655"/>
      <c r="HT171" s="655"/>
      <c r="HU171" s="655"/>
      <c r="HV171" s="655"/>
      <c r="HW171" s="655"/>
      <c r="HX171" s="655"/>
      <c r="HY171" s="655"/>
      <c r="HZ171" s="655"/>
      <c r="IA171" s="655"/>
      <c r="IB171" s="655"/>
      <c r="IC171" s="655"/>
      <c r="ID171" s="655"/>
      <c r="IE171" s="655"/>
      <c r="IF171" s="655"/>
      <c r="IG171" s="655"/>
      <c r="IH171" s="655"/>
      <c r="II171" s="655"/>
      <c r="IJ171" s="655"/>
      <c r="IK171" s="655"/>
      <c r="IL171" s="655"/>
      <c r="IM171" s="655"/>
      <c r="IN171" s="655"/>
      <c r="IO171" s="655"/>
    </row>
    <row r="172" spans="1:9" s="648" customFormat="1" ht="52.5" customHeight="1" hidden="1">
      <c r="A172" s="786" t="s">
        <v>568</v>
      </c>
      <c r="B172" s="812" t="s">
        <v>81</v>
      </c>
      <c r="C172" s="812" t="s">
        <v>111</v>
      </c>
      <c r="D172" s="842" t="s">
        <v>260</v>
      </c>
      <c r="E172" s="839" t="s">
        <v>113</v>
      </c>
      <c r="F172" s="849">
        <v>13600</v>
      </c>
      <c r="G172" s="812"/>
      <c r="H172" s="813">
        <f>H173</f>
        <v>0</v>
      </c>
      <c r="I172" s="647"/>
    </row>
    <row r="173" spans="1:9" s="643" customFormat="1" ht="38.25" customHeight="1" hidden="1">
      <c r="A173" s="782" t="s">
        <v>83</v>
      </c>
      <c r="B173" s="816" t="s">
        <v>81</v>
      </c>
      <c r="C173" s="816" t="s">
        <v>111</v>
      </c>
      <c r="D173" s="776" t="s">
        <v>260</v>
      </c>
      <c r="E173" s="685" t="s">
        <v>113</v>
      </c>
      <c r="F173" s="691">
        <v>13600</v>
      </c>
      <c r="G173" s="820" t="s">
        <v>84</v>
      </c>
      <c r="H173" s="813">
        <v>0</v>
      </c>
      <c r="I173" s="646"/>
    </row>
    <row r="174" spans="1:9" s="643" customFormat="1" ht="56.25" customHeight="1" hidden="1">
      <c r="A174" s="786" t="s">
        <v>568</v>
      </c>
      <c r="B174" s="816" t="s">
        <v>81</v>
      </c>
      <c r="C174" s="816" t="s">
        <v>111</v>
      </c>
      <c r="D174" s="842" t="s">
        <v>260</v>
      </c>
      <c r="E174" s="839" t="s">
        <v>113</v>
      </c>
      <c r="F174" s="849" t="s">
        <v>570</v>
      </c>
      <c r="G174" s="812"/>
      <c r="H174" s="817">
        <f>+H175</f>
        <v>0</v>
      </c>
      <c r="I174" s="646"/>
    </row>
    <row r="175" spans="1:9" s="643" customFormat="1" ht="30" customHeight="1" hidden="1">
      <c r="A175" s="782" t="s">
        <v>83</v>
      </c>
      <c r="B175" s="816" t="s">
        <v>81</v>
      </c>
      <c r="C175" s="816" t="s">
        <v>111</v>
      </c>
      <c r="D175" s="776" t="s">
        <v>260</v>
      </c>
      <c r="E175" s="685" t="s">
        <v>113</v>
      </c>
      <c r="F175" s="691" t="s">
        <v>570</v>
      </c>
      <c r="G175" s="820" t="s">
        <v>84</v>
      </c>
      <c r="H175" s="813">
        <v>0</v>
      </c>
      <c r="I175" s="646"/>
    </row>
    <row r="176" spans="1:9" s="653" customFormat="1" ht="81">
      <c r="A176" s="779" t="s">
        <v>933</v>
      </c>
      <c r="B176" s="809" t="s">
        <v>81</v>
      </c>
      <c r="C176" s="809" t="s">
        <v>111</v>
      </c>
      <c r="D176" s="830" t="s">
        <v>691</v>
      </c>
      <c r="E176" s="836" t="s">
        <v>316</v>
      </c>
      <c r="F176" s="844" t="s">
        <v>318</v>
      </c>
      <c r="G176" s="809"/>
      <c r="H176" s="811">
        <f>+H177</f>
        <v>3500</v>
      </c>
      <c r="I176" s="652"/>
    </row>
    <row r="177" spans="1:248" s="650" customFormat="1" ht="42">
      <c r="A177" s="785" t="s">
        <v>688</v>
      </c>
      <c r="B177" s="816" t="s">
        <v>81</v>
      </c>
      <c r="C177" s="816" t="s">
        <v>111</v>
      </c>
      <c r="D177" s="721" t="s">
        <v>692</v>
      </c>
      <c r="E177" s="721" t="s">
        <v>316</v>
      </c>
      <c r="F177" s="845" t="s">
        <v>318</v>
      </c>
      <c r="G177" s="818"/>
      <c r="H177" s="819">
        <f>H178</f>
        <v>3500</v>
      </c>
      <c r="I177" s="654"/>
      <c r="J177" s="655"/>
      <c r="K177" s="655"/>
      <c r="L177" s="655"/>
      <c r="M177" s="655"/>
      <c r="N177" s="655"/>
      <c r="O177" s="655"/>
      <c r="P177" s="655"/>
      <c r="Q177" s="655"/>
      <c r="R177" s="655"/>
      <c r="S177" s="655"/>
      <c r="T177" s="655"/>
      <c r="U177" s="655"/>
      <c r="V177" s="655"/>
      <c r="W177" s="655"/>
      <c r="X177" s="655"/>
      <c r="Y177" s="655"/>
      <c r="Z177" s="655"/>
      <c r="AA177" s="655"/>
      <c r="AB177" s="655"/>
      <c r="AC177" s="655"/>
      <c r="AD177" s="655"/>
      <c r="AE177" s="655"/>
      <c r="AF177" s="655"/>
      <c r="AG177" s="655"/>
      <c r="AH177" s="655"/>
      <c r="AI177" s="655"/>
      <c r="AJ177" s="655"/>
      <c r="AK177" s="655"/>
      <c r="AL177" s="655"/>
      <c r="AM177" s="655"/>
      <c r="AN177" s="655"/>
      <c r="AO177" s="655"/>
      <c r="AP177" s="655"/>
      <c r="AQ177" s="655"/>
      <c r="AR177" s="655"/>
      <c r="AS177" s="655"/>
      <c r="AT177" s="655"/>
      <c r="AU177" s="655"/>
      <c r="AV177" s="655"/>
      <c r="AW177" s="655"/>
      <c r="AX177" s="655"/>
      <c r="AY177" s="655"/>
      <c r="AZ177" s="655"/>
      <c r="BA177" s="655"/>
      <c r="BB177" s="655"/>
      <c r="BC177" s="655"/>
      <c r="BD177" s="655"/>
      <c r="BE177" s="655"/>
      <c r="BF177" s="655"/>
      <c r="BG177" s="655"/>
      <c r="BH177" s="655"/>
      <c r="BI177" s="655"/>
      <c r="BJ177" s="655"/>
      <c r="BK177" s="655"/>
      <c r="BL177" s="655"/>
      <c r="BM177" s="655"/>
      <c r="BN177" s="655"/>
      <c r="BO177" s="655"/>
      <c r="BP177" s="655"/>
      <c r="BQ177" s="655"/>
      <c r="BR177" s="655"/>
      <c r="BS177" s="655"/>
      <c r="BT177" s="655"/>
      <c r="BU177" s="655"/>
      <c r="BV177" s="655"/>
      <c r="BW177" s="655"/>
      <c r="BX177" s="655"/>
      <c r="BY177" s="655"/>
      <c r="BZ177" s="655"/>
      <c r="CA177" s="655"/>
      <c r="CB177" s="655"/>
      <c r="CC177" s="655"/>
      <c r="CD177" s="655"/>
      <c r="CE177" s="655"/>
      <c r="CF177" s="655"/>
      <c r="CG177" s="655"/>
      <c r="CH177" s="655"/>
      <c r="CI177" s="655"/>
      <c r="CJ177" s="655"/>
      <c r="CK177" s="655"/>
      <c r="CL177" s="655"/>
      <c r="CM177" s="655"/>
      <c r="CN177" s="655"/>
      <c r="CO177" s="655"/>
      <c r="CP177" s="655"/>
      <c r="CQ177" s="655"/>
      <c r="CR177" s="655"/>
      <c r="CS177" s="655"/>
      <c r="CT177" s="655"/>
      <c r="CU177" s="655"/>
      <c r="CV177" s="655"/>
      <c r="CW177" s="655"/>
      <c r="CX177" s="655"/>
      <c r="CY177" s="655"/>
      <c r="CZ177" s="655"/>
      <c r="DA177" s="655"/>
      <c r="DB177" s="655"/>
      <c r="DC177" s="655"/>
      <c r="DD177" s="655"/>
      <c r="DE177" s="655"/>
      <c r="DF177" s="655"/>
      <c r="DG177" s="655"/>
      <c r="DH177" s="655"/>
      <c r="DI177" s="655"/>
      <c r="DJ177" s="655"/>
      <c r="DK177" s="655"/>
      <c r="DL177" s="655"/>
      <c r="DM177" s="655"/>
      <c r="DN177" s="655"/>
      <c r="DO177" s="655"/>
      <c r="DP177" s="655"/>
      <c r="DQ177" s="655"/>
      <c r="DR177" s="655"/>
      <c r="DS177" s="655"/>
      <c r="DT177" s="655"/>
      <c r="DU177" s="655"/>
      <c r="DV177" s="655"/>
      <c r="DW177" s="655"/>
      <c r="DX177" s="655"/>
      <c r="DY177" s="655"/>
      <c r="DZ177" s="655"/>
      <c r="EA177" s="655"/>
      <c r="EB177" s="655"/>
      <c r="EC177" s="655"/>
      <c r="ED177" s="655"/>
      <c r="EE177" s="655"/>
      <c r="EF177" s="655"/>
      <c r="EG177" s="655"/>
      <c r="EH177" s="655"/>
      <c r="EI177" s="655"/>
      <c r="EJ177" s="655"/>
      <c r="EK177" s="655"/>
      <c r="EL177" s="655"/>
      <c r="EM177" s="655"/>
      <c r="EN177" s="655"/>
      <c r="EO177" s="655"/>
      <c r="EP177" s="655"/>
      <c r="EQ177" s="655"/>
      <c r="ER177" s="655"/>
      <c r="ES177" s="655"/>
      <c r="ET177" s="655"/>
      <c r="EU177" s="655"/>
      <c r="EV177" s="655"/>
      <c r="EW177" s="655"/>
      <c r="EX177" s="655"/>
      <c r="EY177" s="655"/>
      <c r="EZ177" s="655"/>
      <c r="FA177" s="655"/>
      <c r="FB177" s="655"/>
      <c r="FC177" s="655"/>
      <c r="FD177" s="655"/>
      <c r="FE177" s="655"/>
      <c r="FF177" s="655"/>
      <c r="FG177" s="655"/>
      <c r="FH177" s="655"/>
      <c r="FI177" s="655"/>
      <c r="FJ177" s="655"/>
      <c r="FK177" s="655"/>
      <c r="FL177" s="655"/>
      <c r="FM177" s="655"/>
      <c r="FN177" s="655"/>
      <c r="FO177" s="655"/>
      <c r="FP177" s="655"/>
      <c r="FQ177" s="655"/>
      <c r="FR177" s="655"/>
      <c r="FS177" s="655"/>
      <c r="FT177" s="655"/>
      <c r="FU177" s="655"/>
      <c r="FV177" s="655"/>
      <c r="FW177" s="655"/>
      <c r="FX177" s="655"/>
      <c r="FY177" s="655"/>
      <c r="FZ177" s="655"/>
      <c r="GA177" s="655"/>
      <c r="GB177" s="655"/>
      <c r="GC177" s="655"/>
      <c r="GD177" s="655"/>
      <c r="GE177" s="655"/>
      <c r="GF177" s="655"/>
      <c r="GG177" s="655"/>
      <c r="GH177" s="655"/>
      <c r="GI177" s="655"/>
      <c r="GJ177" s="655"/>
      <c r="GK177" s="655"/>
      <c r="GL177" s="655"/>
      <c r="GM177" s="655"/>
      <c r="GN177" s="655"/>
      <c r="GO177" s="655"/>
      <c r="GP177" s="655"/>
      <c r="GQ177" s="655"/>
      <c r="GR177" s="655"/>
      <c r="GS177" s="655"/>
      <c r="GT177" s="655"/>
      <c r="GU177" s="655"/>
      <c r="GV177" s="655"/>
      <c r="GW177" s="655"/>
      <c r="GX177" s="655"/>
      <c r="GY177" s="655"/>
      <c r="GZ177" s="655"/>
      <c r="HA177" s="655"/>
      <c r="HB177" s="655"/>
      <c r="HC177" s="655"/>
      <c r="HD177" s="655"/>
      <c r="HE177" s="655"/>
      <c r="HF177" s="655"/>
      <c r="HG177" s="655"/>
      <c r="HH177" s="655"/>
      <c r="HI177" s="655"/>
      <c r="HJ177" s="655"/>
      <c r="HK177" s="655"/>
      <c r="HL177" s="655"/>
      <c r="HM177" s="655"/>
      <c r="HN177" s="655"/>
      <c r="HO177" s="655"/>
      <c r="HP177" s="655"/>
      <c r="HQ177" s="655"/>
      <c r="HR177" s="655"/>
      <c r="HS177" s="655"/>
      <c r="HT177" s="655"/>
      <c r="HU177" s="655"/>
      <c r="HV177" s="655"/>
      <c r="HW177" s="655"/>
      <c r="HX177" s="655"/>
      <c r="HY177" s="655"/>
      <c r="HZ177" s="655"/>
      <c r="IA177" s="655"/>
      <c r="IB177" s="655"/>
      <c r="IC177" s="655"/>
      <c r="ID177" s="655"/>
      <c r="IE177" s="655"/>
      <c r="IF177" s="655"/>
      <c r="IG177" s="655"/>
      <c r="IH177" s="655"/>
      <c r="II177" s="655"/>
      <c r="IJ177" s="655"/>
      <c r="IK177" s="655"/>
      <c r="IL177" s="655"/>
      <c r="IM177" s="655"/>
      <c r="IN177" s="655"/>
    </row>
    <row r="178" spans="1:248" s="650" customFormat="1" ht="42">
      <c r="A178" s="785" t="s">
        <v>689</v>
      </c>
      <c r="B178" s="816" t="s">
        <v>81</v>
      </c>
      <c r="C178" s="816" t="s">
        <v>111</v>
      </c>
      <c r="D178" s="846" t="s">
        <v>692</v>
      </c>
      <c r="E178" s="847" t="s">
        <v>75</v>
      </c>
      <c r="F178" s="848" t="s">
        <v>318</v>
      </c>
      <c r="G178" s="818"/>
      <c r="H178" s="819">
        <f>H179</f>
        <v>3500</v>
      </c>
      <c r="I178" s="654"/>
      <c r="J178" s="655"/>
      <c r="K178" s="655"/>
      <c r="L178" s="655"/>
      <c r="M178" s="655"/>
      <c r="N178" s="655"/>
      <c r="O178" s="655"/>
      <c r="P178" s="655"/>
      <c r="Q178" s="655"/>
      <c r="R178" s="655"/>
      <c r="S178" s="655"/>
      <c r="T178" s="655"/>
      <c r="U178" s="655"/>
      <c r="V178" s="655"/>
      <c r="W178" s="655"/>
      <c r="X178" s="655"/>
      <c r="Y178" s="655"/>
      <c r="Z178" s="655"/>
      <c r="AA178" s="655"/>
      <c r="AB178" s="655"/>
      <c r="AC178" s="655"/>
      <c r="AD178" s="655"/>
      <c r="AE178" s="655"/>
      <c r="AF178" s="655"/>
      <c r="AG178" s="655"/>
      <c r="AH178" s="655"/>
      <c r="AI178" s="655"/>
      <c r="AJ178" s="655"/>
      <c r="AK178" s="655"/>
      <c r="AL178" s="655"/>
      <c r="AM178" s="655"/>
      <c r="AN178" s="655"/>
      <c r="AO178" s="655"/>
      <c r="AP178" s="655"/>
      <c r="AQ178" s="655"/>
      <c r="AR178" s="655"/>
      <c r="AS178" s="655"/>
      <c r="AT178" s="655"/>
      <c r="AU178" s="655"/>
      <c r="AV178" s="655"/>
      <c r="AW178" s="655"/>
      <c r="AX178" s="655"/>
      <c r="AY178" s="655"/>
      <c r="AZ178" s="655"/>
      <c r="BA178" s="655"/>
      <c r="BB178" s="655"/>
      <c r="BC178" s="655"/>
      <c r="BD178" s="655"/>
      <c r="BE178" s="655"/>
      <c r="BF178" s="655"/>
      <c r="BG178" s="655"/>
      <c r="BH178" s="655"/>
      <c r="BI178" s="655"/>
      <c r="BJ178" s="655"/>
      <c r="BK178" s="655"/>
      <c r="BL178" s="655"/>
      <c r="BM178" s="655"/>
      <c r="BN178" s="655"/>
      <c r="BO178" s="655"/>
      <c r="BP178" s="655"/>
      <c r="BQ178" s="655"/>
      <c r="BR178" s="655"/>
      <c r="BS178" s="655"/>
      <c r="BT178" s="655"/>
      <c r="BU178" s="655"/>
      <c r="BV178" s="655"/>
      <c r="BW178" s="655"/>
      <c r="BX178" s="655"/>
      <c r="BY178" s="655"/>
      <c r="BZ178" s="655"/>
      <c r="CA178" s="655"/>
      <c r="CB178" s="655"/>
      <c r="CC178" s="655"/>
      <c r="CD178" s="655"/>
      <c r="CE178" s="655"/>
      <c r="CF178" s="655"/>
      <c r="CG178" s="655"/>
      <c r="CH178" s="655"/>
      <c r="CI178" s="655"/>
      <c r="CJ178" s="655"/>
      <c r="CK178" s="655"/>
      <c r="CL178" s="655"/>
      <c r="CM178" s="655"/>
      <c r="CN178" s="655"/>
      <c r="CO178" s="655"/>
      <c r="CP178" s="655"/>
      <c r="CQ178" s="655"/>
      <c r="CR178" s="655"/>
      <c r="CS178" s="655"/>
      <c r="CT178" s="655"/>
      <c r="CU178" s="655"/>
      <c r="CV178" s="655"/>
      <c r="CW178" s="655"/>
      <c r="CX178" s="655"/>
      <c r="CY178" s="655"/>
      <c r="CZ178" s="655"/>
      <c r="DA178" s="655"/>
      <c r="DB178" s="655"/>
      <c r="DC178" s="655"/>
      <c r="DD178" s="655"/>
      <c r="DE178" s="655"/>
      <c r="DF178" s="655"/>
      <c r="DG178" s="655"/>
      <c r="DH178" s="655"/>
      <c r="DI178" s="655"/>
      <c r="DJ178" s="655"/>
      <c r="DK178" s="655"/>
      <c r="DL178" s="655"/>
      <c r="DM178" s="655"/>
      <c r="DN178" s="655"/>
      <c r="DO178" s="655"/>
      <c r="DP178" s="655"/>
      <c r="DQ178" s="655"/>
      <c r="DR178" s="655"/>
      <c r="DS178" s="655"/>
      <c r="DT178" s="655"/>
      <c r="DU178" s="655"/>
      <c r="DV178" s="655"/>
      <c r="DW178" s="655"/>
      <c r="DX178" s="655"/>
      <c r="DY178" s="655"/>
      <c r="DZ178" s="655"/>
      <c r="EA178" s="655"/>
      <c r="EB178" s="655"/>
      <c r="EC178" s="655"/>
      <c r="ED178" s="655"/>
      <c r="EE178" s="655"/>
      <c r="EF178" s="655"/>
      <c r="EG178" s="655"/>
      <c r="EH178" s="655"/>
      <c r="EI178" s="655"/>
      <c r="EJ178" s="655"/>
      <c r="EK178" s="655"/>
      <c r="EL178" s="655"/>
      <c r="EM178" s="655"/>
      <c r="EN178" s="655"/>
      <c r="EO178" s="655"/>
      <c r="EP178" s="655"/>
      <c r="EQ178" s="655"/>
      <c r="ER178" s="655"/>
      <c r="ES178" s="655"/>
      <c r="ET178" s="655"/>
      <c r="EU178" s="655"/>
      <c r="EV178" s="655"/>
      <c r="EW178" s="655"/>
      <c r="EX178" s="655"/>
      <c r="EY178" s="655"/>
      <c r="EZ178" s="655"/>
      <c r="FA178" s="655"/>
      <c r="FB178" s="655"/>
      <c r="FC178" s="655"/>
      <c r="FD178" s="655"/>
      <c r="FE178" s="655"/>
      <c r="FF178" s="655"/>
      <c r="FG178" s="655"/>
      <c r="FH178" s="655"/>
      <c r="FI178" s="655"/>
      <c r="FJ178" s="655"/>
      <c r="FK178" s="655"/>
      <c r="FL178" s="655"/>
      <c r="FM178" s="655"/>
      <c r="FN178" s="655"/>
      <c r="FO178" s="655"/>
      <c r="FP178" s="655"/>
      <c r="FQ178" s="655"/>
      <c r="FR178" s="655"/>
      <c r="FS178" s="655"/>
      <c r="FT178" s="655"/>
      <c r="FU178" s="655"/>
      <c r="FV178" s="655"/>
      <c r="FW178" s="655"/>
      <c r="FX178" s="655"/>
      <c r="FY178" s="655"/>
      <c r="FZ178" s="655"/>
      <c r="GA178" s="655"/>
      <c r="GB178" s="655"/>
      <c r="GC178" s="655"/>
      <c r="GD178" s="655"/>
      <c r="GE178" s="655"/>
      <c r="GF178" s="655"/>
      <c r="GG178" s="655"/>
      <c r="GH178" s="655"/>
      <c r="GI178" s="655"/>
      <c r="GJ178" s="655"/>
      <c r="GK178" s="655"/>
      <c r="GL178" s="655"/>
      <c r="GM178" s="655"/>
      <c r="GN178" s="655"/>
      <c r="GO178" s="655"/>
      <c r="GP178" s="655"/>
      <c r="GQ178" s="655"/>
      <c r="GR178" s="655"/>
      <c r="GS178" s="655"/>
      <c r="GT178" s="655"/>
      <c r="GU178" s="655"/>
      <c r="GV178" s="655"/>
      <c r="GW178" s="655"/>
      <c r="GX178" s="655"/>
      <c r="GY178" s="655"/>
      <c r="GZ178" s="655"/>
      <c r="HA178" s="655"/>
      <c r="HB178" s="655"/>
      <c r="HC178" s="655"/>
      <c r="HD178" s="655"/>
      <c r="HE178" s="655"/>
      <c r="HF178" s="655"/>
      <c r="HG178" s="655"/>
      <c r="HH178" s="655"/>
      <c r="HI178" s="655"/>
      <c r="HJ178" s="655"/>
      <c r="HK178" s="655"/>
      <c r="HL178" s="655"/>
      <c r="HM178" s="655"/>
      <c r="HN178" s="655"/>
      <c r="HO178" s="655"/>
      <c r="HP178" s="655"/>
      <c r="HQ178" s="655"/>
      <c r="HR178" s="655"/>
      <c r="HS178" s="655"/>
      <c r="HT178" s="655"/>
      <c r="HU178" s="655"/>
      <c r="HV178" s="655"/>
      <c r="HW178" s="655"/>
      <c r="HX178" s="655"/>
      <c r="HY178" s="655"/>
      <c r="HZ178" s="655"/>
      <c r="IA178" s="655"/>
      <c r="IB178" s="655"/>
      <c r="IC178" s="655"/>
      <c r="ID178" s="655"/>
      <c r="IE178" s="655"/>
      <c r="IF178" s="655"/>
      <c r="IG178" s="655"/>
      <c r="IH178" s="655"/>
      <c r="II178" s="655"/>
      <c r="IJ178" s="655"/>
      <c r="IK178" s="655"/>
      <c r="IL178" s="655"/>
      <c r="IM178" s="655"/>
      <c r="IN178" s="655"/>
    </row>
    <row r="179" spans="1:248" s="650" customFormat="1" ht="47.25" customHeight="1">
      <c r="A179" s="785" t="s">
        <v>690</v>
      </c>
      <c r="B179" s="816" t="s">
        <v>81</v>
      </c>
      <c r="C179" s="816" t="s">
        <v>111</v>
      </c>
      <c r="D179" s="721" t="s">
        <v>692</v>
      </c>
      <c r="E179" s="721" t="s">
        <v>75</v>
      </c>
      <c r="F179" s="845" t="s">
        <v>693</v>
      </c>
      <c r="G179" s="818"/>
      <c r="H179" s="817">
        <f>H180</f>
        <v>3500</v>
      </c>
      <c r="I179" s="654"/>
      <c r="J179" s="655"/>
      <c r="K179" s="655"/>
      <c r="L179" s="655"/>
      <c r="M179" s="655"/>
      <c r="N179" s="655"/>
      <c r="O179" s="655"/>
      <c r="P179" s="655"/>
      <c r="Q179" s="655"/>
      <c r="R179" s="655"/>
      <c r="S179" s="655"/>
      <c r="T179" s="655"/>
      <c r="U179" s="655"/>
      <c r="V179" s="655"/>
      <c r="W179" s="655"/>
      <c r="X179" s="655"/>
      <c r="Y179" s="655"/>
      <c r="Z179" s="655"/>
      <c r="AA179" s="655"/>
      <c r="AB179" s="655"/>
      <c r="AC179" s="655"/>
      <c r="AD179" s="655"/>
      <c r="AE179" s="655"/>
      <c r="AF179" s="655"/>
      <c r="AG179" s="655"/>
      <c r="AH179" s="655"/>
      <c r="AI179" s="655"/>
      <c r="AJ179" s="655"/>
      <c r="AK179" s="655"/>
      <c r="AL179" s="655"/>
      <c r="AM179" s="655"/>
      <c r="AN179" s="655"/>
      <c r="AO179" s="655"/>
      <c r="AP179" s="655"/>
      <c r="AQ179" s="655"/>
      <c r="AR179" s="655"/>
      <c r="AS179" s="655"/>
      <c r="AT179" s="655"/>
      <c r="AU179" s="655"/>
      <c r="AV179" s="655"/>
      <c r="AW179" s="655"/>
      <c r="AX179" s="655"/>
      <c r="AY179" s="655"/>
      <c r="AZ179" s="655"/>
      <c r="BA179" s="655"/>
      <c r="BB179" s="655"/>
      <c r="BC179" s="655"/>
      <c r="BD179" s="655"/>
      <c r="BE179" s="655"/>
      <c r="BF179" s="655"/>
      <c r="BG179" s="655"/>
      <c r="BH179" s="655"/>
      <c r="BI179" s="655"/>
      <c r="BJ179" s="655"/>
      <c r="BK179" s="655"/>
      <c r="BL179" s="655"/>
      <c r="BM179" s="655"/>
      <c r="BN179" s="655"/>
      <c r="BO179" s="655"/>
      <c r="BP179" s="655"/>
      <c r="BQ179" s="655"/>
      <c r="BR179" s="655"/>
      <c r="BS179" s="655"/>
      <c r="BT179" s="655"/>
      <c r="BU179" s="655"/>
      <c r="BV179" s="655"/>
      <c r="BW179" s="655"/>
      <c r="BX179" s="655"/>
      <c r="BY179" s="655"/>
      <c r="BZ179" s="655"/>
      <c r="CA179" s="655"/>
      <c r="CB179" s="655"/>
      <c r="CC179" s="655"/>
      <c r="CD179" s="655"/>
      <c r="CE179" s="655"/>
      <c r="CF179" s="655"/>
      <c r="CG179" s="655"/>
      <c r="CH179" s="655"/>
      <c r="CI179" s="655"/>
      <c r="CJ179" s="655"/>
      <c r="CK179" s="655"/>
      <c r="CL179" s="655"/>
      <c r="CM179" s="655"/>
      <c r="CN179" s="655"/>
      <c r="CO179" s="655"/>
      <c r="CP179" s="655"/>
      <c r="CQ179" s="655"/>
      <c r="CR179" s="655"/>
      <c r="CS179" s="655"/>
      <c r="CT179" s="655"/>
      <c r="CU179" s="655"/>
      <c r="CV179" s="655"/>
      <c r="CW179" s="655"/>
      <c r="CX179" s="655"/>
      <c r="CY179" s="655"/>
      <c r="CZ179" s="655"/>
      <c r="DA179" s="655"/>
      <c r="DB179" s="655"/>
      <c r="DC179" s="655"/>
      <c r="DD179" s="655"/>
      <c r="DE179" s="655"/>
      <c r="DF179" s="655"/>
      <c r="DG179" s="655"/>
      <c r="DH179" s="655"/>
      <c r="DI179" s="655"/>
      <c r="DJ179" s="655"/>
      <c r="DK179" s="655"/>
      <c r="DL179" s="655"/>
      <c r="DM179" s="655"/>
      <c r="DN179" s="655"/>
      <c r="DO179" s="655"/>
      <c r="DP179" s="655"/>
      <c r="DQ179" s="655"/>
      <c r="DR179" s="655"/>
      <c r="DS179" s="655"/>
      <c r="DT179" s="655"/>
      <c r="DU179" s="655"/>
      <c r="DV179" s="655"/>
      <c r="DW179" s="655"/>
      <c r="DX179" s="655"/>
      <c r="DY179" s="655"/>
      <c r="DZ179" s="655"/>
      <c r="EA179" s="655"/>
      <c r="EB179" s="655"/>
      <c r="EC179" s="655"/>
      <c r="ED179" s="655"/>
      <c r="EE179" s="655"/>
      <c r="EF179" s="655"/>
      <c r="EG179" s="655"/>
      <c r="EH179" s="655"/>
      <c r="EI179" s="655"/>
      <c r="EJ179" s="655"/>
      <c r="EK179" s="655"/>
      <c r="EL179" s="655"/>
      <c r="EM179" s="655"/>
      <c r="EN179" s="655"/>
      <c r="EO179" s="655"/>
      <c r="EP179" s="655"/>
      <c r="EQ179" s="655"/>
      <c r="ER179" s="655"/>
      <c r="ES179" s="655"/>
      <c r="ET179" s="655"/>
      <c r="EU179" s="655"/>
      <c r="EV179" s="655"/>
      <c r="EW179" s="655"/>
      <c r="EX179" s="655"/>
      <c r="EY179" s="655"/>
      <c r="EZ179" s="655"/>
      <c r="FA179" s="655"/>
      <c r="FB179" s="655"/>
      <c r="FC179" s="655"/>
      <c r="FD179" s="655"/>
      <c r="FE179" s="655"/>
      <c r="FF179" s="655"/>
      <c r="FG179" s="655"/>
      <c r="FH179" s="655"/>
      <c r="FI179" s="655"/>
      <c r="FJ179" s="655"/>
      <c r="FK179" s="655"/>
      <c r="FL179" s="655"/>
      <c r="FM179" s="655"/>
      <c r="FN179" s="655"/>
      <c r="FO179" s="655"/>
      <c r="FP179" s="655"/>
      <c r="FQ179" s="655"/>
      <c r="FR179" s="655"/>
      <c r="FS179" s="655"/>
      <c r="FT179" s="655"/>
      <c r="FU179" s="655"/>
      <c r="FV179" s="655"/>
      <c r="FW179" s="655"/>
      <c r="FX179" s="655"/>
      <c r="FY179" s="655"/>
      <c r="FZ179" s="655"/>
      <c r="GA179" s="655"/>
      <c r="GB179" s="655"/>
      <c r="GC179" s="655"/>
      <c r="GD179" s="655"/>
      <c r="GE179" s="655"/>
      <c r="GF179" s="655"/>
      <c r="GG179" s="655"/>
      <c r="GH179" s="655"/>
      <c r="GI179" s="655"/>
      <c r="GJ179" s="655"/>
      <c r="GK179" s="655"/>
      <c r="GL179" s="655"/>
      <c r="GM179" s="655"/>
      <c r="GN179" s="655"/>
      <c r="GO179" s="655"/>
      <c r="GP179" s="655"/>
      <c r="GQ179" s="655"/>
      <c r="GR179" s="655"/>
      <c r="GS179" s="655"/>
      <c r="GT179" s="655"/>
      <c r="GU179" s="655"/>
      <c r="GV179" s="655"/>
      <c r="GW179" s="655"/>
      <c r="GX179" s="655"/>
      <c r="GY179" s="655"/>
      <c r="GZ179" s="655"/>
      <c r="HA179" s="655"/>
      <c r="HB179" s="655"/>
      <c r="HC179" s="655"/>
      <c r="HD179" s="655"/>
      <c r="HE179" s="655"/>
      <c r="HF179" s="655"/>
      <c r="HG179" s="655"/>
      <c r="HH179" s="655"/>
      <c r="HI179" s="655"/>
      <c r="HJ179" s="655"/>
      <c r="HK179" s="655"/>
      <c r="HL179" s="655"/>
      <c r="HM179" s="655"/>
      <c r="HN179" s="655"/>
      <c r="HO179" s="655"/>
      <c r="HP179" s="655"/>
      <c r="HQ179" s="655"/>
      <c r="HR179" s="655"/>
      <c r="HS179" s="655"/>
      <c r="HT179" s="655"/>
      <c r="HU179" s="655"/>
      <c r="HV179" s="655"/>
      <c r="HW179" s="655"/>
      <c r="HX179" s="655"/>
      <c r="HY179" s="655"/>
      <c r="HZ179" s="655"/>
      <c r="IA179" s="655"/>
      <c r="IB179" s="655"/>
      <c r="IC179" s="655"/>
      <c r="ID179" s="655"/>
      <c r="IE179" s="655"/>
      <c r="IF179" s="655"/>
      <c r="IG179" s="655"/>
      <c r="IH179" s="655"/>
      <c r="II179" s="655"/>
      <c r="IJ179" s="655"/>
      <c r="IK179" s="655"/>
      <c r="IL179" s="655"/>
      <c r="IM179" s="655"/>
      <c r="IN179" s="655"/>
    </row>
    <row r="180" spans="1:249" s="648" customFormat="1" ht="42">
      <c r="A180" s="782" t="s">
        <v>432</v>
      </c>
      <c r="B180" s="816" t="s">
        <v>81</v>
      </c>
      <c r="C180" s="816" t="s">
        <v>111</v>
      </c>
      <c r="D180" s="846" t="s">
        <v>692</v>
      </c>
      <c r="E180" s="847" t="s">
        <v>75</v>
      </c>
      <c r="F180" s="848" t="s">
        <v>693</v>
      </c>
      <c r="G180" s="820" t="s">
        <v>84</v>
      </c>
      <c r="H180" s="819">
        <f>2000+1500</f>
        <v>3500</v>
      </c>
      <c r="I180" s="654"/>
      <c r="J180" s="655"/>
      <c r="K180" s="655"/>
      <c r="L180" s="655"/>
      <c r="M180" s="655"/>
      <c r="N180" s="655"/>
      <c r="O180" s="655"/>
      <c r="P180" s="655"/>
      <c r="Q180" s="655"/>
      <c r="R180" s="655"/>
      <c r="S180" s="655"/>
      <c r="T180" s="655"/>
      <c r="U180" s="655"/>
      <c r="V180" s="655"/>
      <c r="W180" s="655"/>
      <c r="X180" s="655"/>
      <c r="Y180" s="655"/>
      <c r="Z180" s="655"/>
      <c r="AA180" s="655"/>
      <c r="AB180" s="655"/>
      <c r="AC180" s="655"/>
      <c r="AD180" s="655"/>
      <c r="AE180" s="655"/>
      <c r="AF180" s="655"/>
      <c r="AG180" s="655"/>
      <c r="AH180" s="655"/>
      <c r="AI180" s="655"/>
      <c r="AJ180" s="655"/>
      <c r="AK180" s="655"/>
      <c r="AL180" s="655"/>
      <c r="AM180" s="655"/>
      <c r="AN180" s="655"/>
      <c r="AO180" s="655"/>
      <c r="AP180" s="655"/>
      <c r="AQ180" s="655"/>
      <c r="AR180" s="655"/>
      <c r="AS180" s="655"/>
      <c r="AT180" s="655"/>
      <c r="AU180" s="655"/>
      <c r="AV180" s="655"/>
      <c r="AW180" s="655"/>
      <c r="AX180" s="655"/>
      <c r="AY180" s="655"/>
      <c r="AZ180" s="655"/>
      <c r="BA180" s="655"/>
      <c r="BB180" s="655"/>
      <c r="BC180" s="655"/>
      <c r="BD180" s="655"/>
      <c r="BE180" s="655"/>
      <c r="BF180" s="655"/>
      <c r="BG180" s="655"/>
      <c r="BH180" s="655"/>
      <c r="BI180" s="655"/>
      <c r="BJ180" s="655"/>
      <c r="BK180" s="655"/>
      <c r="BL180" s="655"/>
      <c r="BM180" s="655"/>
      <c r="BN180" s="655"/>
      <c r="BO180" s="655"/>
      <c r="BP180" s="655"/>
      <c r="BQ180" s="655"/>
      <c r="BR180" s="655"/>
      <c r="BS180" s="655"/>
      <c r="BT180" s="655"/>
      <c r="BU180" s="655"/>
      <c r="BV180" s="655"/>
      <c r="BW180" s="655"/>
      <c r="BX180" s="655"/>
      <c r="BY180" s="655"/>
      <c r="BZ180" s="655"/>
      <c r="CA180" s="655"/>
      <c r="CB180" s="655"/>
      <c r="CC180" s="655"/>
      <c r="CD180" s="655"/>
      <c r="CE180" s="655"/>
      <c r="CF180" s="655"/>
      <c r="CG180" s="655"/>
      <c r="CH180" s="655"/>
      <c r="CI180" s="655"/>
      <c r="CJ180" s="655"/>
      <c r="CK180" s="655"/>
      <c r="CL180" s="655"/>
      <c r="CM180" s="655"/>
      <c r="CN180" s="655"/>
      <c r="CO180" s="655"/>
      <c r="CP180" s="655"/>
      <c r="CQ180" s="655"/>
      <c r="CR180" s="655"/>
      <c r="CS180" s="655"/>
      <c r="CT180" s="655"/>
      <c r="CU180" s="655"/>
      <c r="CV180" s="655"/>
      <c r="CW180" s="655"/>
      <c r="CX180" s="655"/>
      <c r="CY180" s="655"/>
      <c r="CZ180" s="655"/>
      <c r="DA180" s="655"/>
      <c r="DB180" s="655"/>
      <c r="DC180" s="655"/>
      <c r="DD180" s="655"/>
      <c r="DE180" s="655"/>
      <c r="DF180" s="655"/>
      <c r="DG180" s="655"/>
      <c r="DH180" s="655"/>
      <c r="DI180" s="655"/>
      <c r="DJ180" s="655"/>
      <c r="DK180" s="655"/>
      <c r="DL180" s="655"/>
      <c r="DM180" s="655"/>
      <c r="DN180" s="655"/>
      <c r="DO180" s="655"/>
      <c r="DP180" s="655"/>
      <c r="DQ180" s="655"/>
      <c r="DR180" s="655"/>
      <c r="DS180" s="655"/>
      <c r="DT180" s="655"/>
      <c r="DU180" s="655"/>
      <c r="DV180" s="655"/>
      <c r="DW180" s="655"/>
      <c r="DX180" s="655"/>
      <c r="DY180" s="655"/>
      <c r="DZ180" s="655"/>
      <c r="EA180" s="655"/>
      <c r="EB180" s="655"/>
      <c r="EC180" s="655"/>
      <c r="ED180" s="655"/>
      <c r="EE180" s="655"/>
      <c r="EF180" s="655"/>
      <c r="EG180" s="655"/>
      <c r="EH180" s="655"/>
      <c r="EI180" s="655"/>
      <c r="EJ180" s="655"/>
      <c r="EK180" s="655"/>
      <c r="EL180" s="655"/>
      <c r="EM180" s="655"/>
      <c r="EN180" s="655"/>
      <c r="EO180" s="655"/>
      <c r="EP180" s="655"/>
      <c r="EQ180" s="655"/>
      <c r="ER180" s="655"/>
      <c r="ES180" s="655"/>
      <c r="ET180" s="655"/>
      <c r="EU180" s="655"/>
      <c r="EV180" s="655"/>
      <c r="EW180" s="655"/>
      <c r="EX180" s="655"/>
      <c r="EY180" s="655"/>
      <c r="EZ180" s="655"/>
      <c r="FA180" s="655"/>
      <c r="FB180" s="655"/>
      <c r="FC180" s="655"/>
      <c r="FD180" s="655"/>
      <c r="FE180" s="655"/>
      <c r="FF180" s="655"/>
      <c r="FG180" s="655"/>
      <c r="FH180" s="655"/>
      <c r="FI180" s="655"/>
      <c r="FJ180" s="655"/>
      <c r="FK180" s="655"/>
      <c r="FL180" s="655"/>
      <c r="FM180" s="655"/>
      <c r="FN180" s="655"/>
      <c r="FO180" s="655"/>
      <c r="FP180" s="655"/>
      <c r="FQ180" s="655"/>
      <c r="FR180" s="655"/>
      <c r="FS180" s="655"/>
      <c r="FT180" s="655"/>
      <c r="FU180" s="655"/>
      <c r="FV180" s="655"/>
      <c r="FW180" s="655"/>
      <c r="FX180" s="655"/>
      <c r="FY180" s="655"/>
      <c r="FZ180" s="655"/>
      <c r="GA180" s="655"/>
      <c r="GB180" s="655"/>
      <c r="GC180" s="655"/>
      <c r="GD180" s="655"/>
      <c r="GE180" s="655"/>
      <c r="GF180" s="655"/>
      <c r="GG180" s="655"/>
      <c r="GH180" s="655"/>
      <c r="GI180" s="655"/>
      <c r="GJ180" s="655"/>
      <c r="GK180" s="655"/>
      <c r="GL180" s="655"/>
      <c r="GM180" s="655"/>
      <c r="GN180" s="655"/>
      <c r="GO180" s="655"/>
      <c r="GP180" s="655"/>
      <c r="GQ180" s="655"/>
      <c r="GR180" s="655"/>
      <c r="GS180" s="655"/>
      <c r="GT180" s="655"/>
      <c r="GU180" s="655"/>
      <c r="GV180" s="655"/>
      <c r="GW180" s="655"/>
      <c r="GX180" s="655"/>
      <c r="GY180" s="655"/>
      <c r="GZ180" s="655"/>
      <c r="HA180" s="655"/>
      <c r="HB180" s="655"/>
      <c r="HC180" s="655"/>
      <c r="HD180" s="655"/>
      <c r="HE180" s="655"/>
      <c r="HF180" s="655"/>
      <c r="HG180" s="655"/>
      <c r="HH180" s="655"/>
      <c r="HI180" s="655"/>
      <c r="HJ180" s="655"/>
      <c r="HK180" s="655"/>
      <c r="HL180" s="655"/>
      <c r="HM180" s="655"/>
      <c r="HN180" s="655"/>
      <c r="HO180" s="655"/>
      <c r="HP180" s="655"/>
      <c r="HQ180" s="655"/>
      <c r="HR180" s="655"/>
      <c r="HS180" s="655"/>
      <c r="HT180" s="655"/>
      <c r="HU180" s="655"/>
      <c r="HV180" s="655"/>
      <c r="HW180" s="655"/>
      <c r="HX180" s="655"/>
      <c r="HY180" s="655"/>
      <c r="HZ180" s="655"/>
      <c r="IA180" s="655"/>
      <c r="IB180" s="655"/>
      <c r="IC180" s="655"/>
      <c r="ID180" s="655"/>
      <c r="IE180" s="655"/>
      <c r="IF180" s="655"/>
      <c r="IG180" s="655"/>
      <c r="IH180" s="655"/>
      <c r="II180" s="655"/>
      <c r="IJ180" s="655"/>
      <c r="IK180" s="655"/>
      <c r="IL180" s="655"/>
      <c r="IM180" s="655"/>
      <c r="IN180" s="655"/>
      <c r="IO180" s="655"/>
    </row>
    <row r="181" spans="1:9" s="655" customFormat="1" ht="20.25">
      <c r="A181" s="787" t="s">
        <v>112</v>
      </c>
      <c r="B181" s="821" t="s">
        <v>113</v>
      </c>
      <c r="C181" s="821"/>
      <c r="D181" s="729"/>
      <c r="E181" s="690"/>
      <c r="F181" s="729"/>
      <c r="G181" s="821"/>
      <c r="H181" s="822">
        <f>+H188+H206+H182</f>
        <v>8200346.6</v>
      </c>
      <c r="I181" s="661"/>
    </row>
    <row r="182" spans="1:9" s="655" customFormat="1" ht="20.25">
      <c r="A182" s="787" t="s">
        <v>262</v>
      </c>
      <c r="B182" s="821" t="s">
        <v>113</v>
      </c>
      <c r="C182" s="821" t="s">
        <v>75</v>
      </c>
      <c r="D182" s="830"/>
      <c r="E182" s="836"/>
      <c r="F182" s="834"/>
      <c r="G182" s="821"/>
      <c r="H182" s="822">
        <f>H183</f>
        <v>136330</v>
      </c>
      <c r="I182" s="654"/>
    </row>
    <row r="183" spans="1:9" s="655" customFormat="1" ht="81">
      <c r="A183" s="787" t="s">
        <v>781</v>
      </c>
      <c r="B183" s="821" t="s">
        <v>113</v>
      </c>
      <c r="C183" s="821" t="s">
        <v>75</v>
      </c>
      <c r="D183" s="690" t="s">
        <v>263</v>
      </c>
      <c r="E183" s="690" t="s">
        <v>316</v>
      </c>
      <c r="F183" s="837" t="s">
        <v>318</v>
      </c>
      <c r="G183" s="821"/>
      <c r="H183" s="822">
        <f>H184</f>
        <v>136330</v>
      </c>
      <c r="I183" s="654"/>
    </row>
    <row r="184" spans="1:9" s="655" customFormat="1" ht="63">
      <c r="A184" s="784" t="s">
        <v>605</v>
      </c>
      <c r="B184" s="816" t="s">
        <v>113</v>
      </c>
      <c r="C184" s="816" t="s">
        <v>75</v>
      </c>
      <c r="D184" s="838" t="s">
        <v>149</v>
      </c>
      <c r="E184" s="839" t="s">
        <v>316</v>
      </c>
      <c r="F184" s="843" t="s">
        <v>318</v>
      </c>
      <c r="G184" s="816"/>
      <c r="H184" s="817">
        <f>H185</f>
        <v>136330</v>
      </c>
      <c r="I184" s="654"/>
    </row>
    <row r="185" spans="1:9" s="655" customFormat="1" ht="50.25" customHeight="1">
      <c r="A185" s="784" t="s">
        <v>656</v>
      </c>
      <c r="B185" s="816" t="s">
        <v>364</v>
      </c>
      <c r="C185" s="816" t="s">
        <v>75</v>
      </c>
      <c r="D185" s="685" t="s">
        <v>149</v>
      </c>
      <c r="E185" s="685" t="s">
        <v>75</v>
      </c>
      <c r="F185" s="806" t="s">
        <v>318</v>
      </c>
      <c r="G185" s="816"/>
      <c r="H185" s="817">
        <f>H186</f>
        <v>136330</v>
      </c>
      <c r="I185" s="654"/>
    </row>
    <row r="186" spans="1:9" s="655" customFormat="1" ht="21">
      <c r="A186" s="784" t="s">
        <v>293</v>
      </c>
      <c r="B186" s="816" t="s">
        <v>113</v>
      </c>
      <c r="C186" s="816" t="s">
        <v>75</v>
      </c>
      <c r="D186" s="838" t="s">
        <v>149</v>
      </c>
      <c r="E186" s="839" t="s">
        <v>75</v>
      </c>
      <c r="F186" s="843" t="s">
        <v>345</v>
      </c>
      <c r="G186" s="816"/>
      <c r="H186" s="817">
        <f>+H187</f>
        <v>136330</v>
      </c>
      <c r="I186" s="654"/>
    </row>
    <row r="187" spans="1:9" s="655" customFormat="1" ht="42">
      <c r="A187" s="782" t="s">
        <v>432</v>
      </c>
      <c r="B187" s="823" t="s">
        <v>113</v>
      </c>
      <c r="C187" s="823" t="s">
        <v>75</v>
      </c>
      <c r="D187" s="685" t="s">
        <v>149</v>
      </c>
      <c r="E187" s="685" t="s">
        <v>75</v>
      </c>
      <c r="F187" s="807" t="s">
        <v>345</v>
      </c>
      <c r="G187" s="812" t="s">
        <v>84</v>
      </c>
      <c r="H187" s="813">
        <v>136330</v>
      </c>
      <c r="I187" s="654"/>
    </row>
    <row r="188" spans="1:9" s="653" customFormat="1" ht="21">
      <c r="A188" s="787" t="s">
        <v>114</v>
      </c>
      <c r="B188" s="821" t="s">
        <v>113</v>
      </c>
      <c r="C188" s="821" t="s">
        <v>76</v>
      </c>
      <c r="D188" s="830"/>
      <c r="E188" s="836"/>
      <c r="F188" s="834"/>
      <c r="G188" s="821"/>
      <c r="H188" s="822">
        <f>H198+H189</f>
        <v>442434</v>
      </c>
      <c r="I188" s="652"/>
    </row>
    <row r="189" spans="1:9" s="653" customFormat="1" ht="60.75" hidden="1">
      <c r="A189" s="787" t="s">
        <v>574</v>
      </c>
      <c r="B189" s="821" t="s">
        <v>113</v>
      </c>
      <c r="C189" s="821" t="s">
        <v>76</v>
      </c>
      <c r="D189" s="690" t="s">
        <v>87</v>
      </c>
      <c r="E189" s="690"/>
      <c r="F189" s="690"/>
      <c r="G189" s="821"/>
      <c r="H189" s="822">
        <f>H190</f>
        <v>0</v>
      </c>
      <c r="I189" s="652"/>
    </row>
    <row r="190" spans="1:9" s="653" customFormat="1" ht="42" hidden="1">
      <c r="A190" s="784" t="s">
        <v>575</v>
      </c>
      <c r="B190" s="823" t="s">
        <v>113</v>
      </c>
      <c r="C190" s="823" t="s">
        <v>76</v>
      </c>
      <c r="D190" s="838" t="s">
        <v>577</v>
      </c>
      <c r="E190" s="839"/>
      <c r="F190" s="850"/>
      <c r="G190" s="823"/>
      <c r="H190" s="824">
        <f>H191</f>
        <v>0</v>
      </c>
      <c r="I190" s="652"/>
    </row>
    <row r="191" spans="1:9" s="653" customFormat="1" ht="42" hidden="1">
      <c r="A191" s="784" t="s">
        <v>582</v>
      </c>
      <c r="B191" s="823" t="s">
        <v>113</v>
      </c>
      <c r="C191" s="823" t="s">
        <v>76</v>
      </c>
      <c r="D191" s="685" t="s">
        <v>577</v>
      </c>
      <c r="E191" s="685" t="s">
        <v>76</v>
      </c>
      <c r="F191" s="685"/>
      <c r="G191" s="823"/>
      <c r="H191" s="824">
        <f>H194+H196+H193</f>
        <v>0</v>
      </c>
      <c r="I191" s="652"/>
    </row>
    <row r="192" spans="1:9" s="653" customFormat="1" ht="63" hidden="1">
      <c r="A192" s="784" t="s">
        <v>667</v>
      </c>
      <c r="B192" s="823" t="s">
        <v>113</v>
      </c>
      <c r="C192" s="823" t="s">
        <v>76</v>
      </c>
      <c r="D192" s="838" t="s">
        <v>577</v>
      </c>
      <c r="E192" s="839" t="s">
        <v>76</v>
      </c>
      <c r="F192" s="850" t="s">
        <v>668</v>
      </c>
      <c r="G192" s="823"/>
      <c r="H192" s="824">
        <f>H193</f>
        <v>0</v>
      </c>
      <c r="I192" s="652"/>
    </row>
    <row r="193" spans="1:9" s="653" customFormat="1" ht="42" hidden="1">
      <c r="A193" s="784" t="s">
        <v>432</v>
      </c>
      <c r="B193" s="823" t="s">
        <v>113</v>
      </c>
      <c r="C193" s="823" t="s">
        <v>76</v>
      </c>
      <c r="D193" s="685" t="s">
        <v>577</v>
      </c>
      <c r="E193" s="685" t="s">
        <v>76</v>
      </c>
      <c r="F193" s="685" t="s">
        <v>668</v>
      </c>
      <c r="G193" s="823" t="s">
        <v>84</v>
      </c>
      <c r="H193" s="824">
        <v>0</v>
      </c>
      <c r="I193" s="652"/>
    </row>
    <row r="194" spans="1:9" s="653" customFormat="1" ht="51" customHeight="1" hidden="1">
      <c r="A194" s="784" t="s">
        <v>664</v>
      </c>
      <c r="B194" s="823" t="s">
        <v>113</v>
      </c>
      <c r="C194" s="823" t="s">
        <v>76</v>
      </c>
      <c r="D194" s="838" t="s">
        <v>577</v>
      </c>
      <c r="E194" s="839" t="s">
        <v>76</v>
      </c>
      <c r="F194" s="850" t="s">
        <v>576</v>
      </c>
      <c r="G194" s="823"/>
      <c r="H194" s="824">
        <f>H195</f>
        <v>0</v>
      </c>
      <c r="I194" s="652"/>
    </row>
    <row r="195" spans="1:9" s="653" customFormat="1" ht="42" hidden="1">
      <c r="A195" s="782" t="s">
        <v>432</v>
      </c>
      <c r="B195" s="823" t="s">
        <v>113</v>
      </c>
      <c r="C195" s="823" t="s">
        <v>76</v>
      </c>
      <c r="D195" s="685" t="s">
        <v>577</v>
      </c>
      <c r="E195" s="685" t="s">
        <v>76</v>
      </c>
      <c r="F195" s="685" t="s">
        <v>576</v>
      </c>
      <c r="G195" s="823" t="s">
        <v>84</v>
      </c>
      <c r="H195" s="824">
        <v>0</v>
      </c>
      <c r="I195" s="652"/>
    </row>
    <row r="196" spans="1:9" s="653" customFormat="1" ht="72.75" customHeight="1" hidden="1">
      <c r="A196" s="784" t="s">
        <v>665</v>
      </c>
      <c r="B196" s="823" t="s">
        <v>113</v>
      </c>
      <c r="C196" s="823" t="s">
        <v>76</v>
      </c>
      <c r="D196" s="838" t="s">
        <v>577</v>
      </c>
      <c r="E196" s="839" t="s">
        <v>76</v>
      </c>
      <c r="F196" s="850" t="s">
        <v>579</v>
      </c>
      <c r="G196" s="823"/>
      <c r="H196" s="824">
        <f>H197</f>
        <v>0</v>
      </c>
      <c r="I196" s="652"/>
    </row>
    <row r="197" spans="1:9" s="653" customFormat="1" ht="42" hidden="1">
      <c r="A197" s="782" t="s">
        <v>432</v>
      </c>
      <c r="B197" s="823" t="s">
        <v>113</v>
      </c>
      <c r="C197" s="823" t="s">
        <v>76</v>
      </c>
      <c r="D197" s="685" t="s">
        <v>577</v>
      </c>
      <c r="E197" s="685" t="s">
        <v>76</v>
      </c>
      <c r="F197" s="685" t="s">
        <v>579</v>
      </c>
      <c r="G197" s="823" t="s">
        <v>84</v>
      </c>
      <c r="H197" s="824">
        <v>0</v>
      </c>
      <c r="I197" s="652"/>
    </row>
    <row r="198" spans="1:9" s="653" customFormat="1" ht="81">
      <c r="A198" s="787" t="s">
        <v>931</v>
      </c>
      <c r="B198" s="821" t="s">
        <v>113</v>
      </c>
      <c r="C198" s="821" t="s">
        <v>76</v>
      </c>
      <c r="D198" s="835" t="s">
        <v>148</v>
      </c>
      <c r="E198" s="836"/>
      <c r="F198" s="855" t="s">
        <v>138</v>
      </c>
      <c r="G198" s="821"/>
      <c r="H198" s="822">
        <f>+H199</f>
        <v>442434</v>
      </c>
      <c r="I198" s="652"/>
    </row>
    <row r="199" spans="1:9" s="653" customFormat="1" ht="63">
      <c r="A199" s="784" t="s">
        <v>605</v>
      </c>
      <c r="B199" s="816" t="s">
        <v>113</v>
      </c>
      <c r="C199" s="816" t="s">
        <v>76</v>
      </c>
      <c r="D199" s="685" t="s">
        <v>149</v>
      </c>
      <c r="E199" s="685"/>
      <c r="F199" s="806" t="s">
        <v>138</v>
      </c>
      <c r="G199" s="816"/>
      <c r="H199" s="817">
        <f>H200</f>
        <v>442434</v>
      </c>
      <c r="I199" s="652"/>
    </row>
    <row r="200" spans="1:9" s="653" customFormat="1" ht="46.5" customHeight="1">
      <c r="A200" s="784" t="s">
        <v>656</v>
      </c>
      <c r="B200" s="816" t="s">
        <v>364</v>
      </c>
      <c r="C200" s="816" t="s">
        <v>76</v>
      </c>
      <c r="D200" s="838" t="s">
        <v>149</v>
      </c>
      <c r="E200" s="839" t="s">
        <v>75</v>
      </c>
      <c r="F200" s="843" t="s">
        <v>318</v>
      </c>
      <c r="G200" s="816"/>
      <c r="H200" s="817">
        <f>H203</f>
        <v>442434</v>
      </c>
      <c r="I200" s="652"/>
    </row>
    <row r="201" spans="1:9" s="653" customFormat="1" ht="27" customHeight="1" hidden="1">
      <c r="A201" s="784" t="s">
        <v>670</v>
      </c>
      <c r="B201" s="816" t="s">
        <v>113</v>
      </c>
      <c r="C201" s="816" t="s">
        <v>76</v>
      </c>
      <c r="D201" s="685" t="s">
        <v>149</v>
      </c>
      <c r="E201" s="685" t="s">
        <v>75</v>
      </c>
      <c r="F201" s="806" t="s">
        <v>669</v>
      </c>
      <c r="G201" s="816"/>
      <c r="H201" s="817">
        <f>H202</f>
        <v>0</v>
      </c>
      <c r="I201" s="652"/>
    </row>
    <row r="202" spans="1:9" s="653" customFormat="1" ht="28.5" customHeight="1" hidden="1">
      <c r="A202" s="782" t="s">
        <v>105</v>
      </c>
      <c r="B202" s="823" t="s">
        <v>113</v>
      </c>
      <c r="C202" s="823" t="s">
        <v>76</v>
      </c>
      <c r="D202" s="838" t="s">
        <v>149</v>
      </c>
      <c r="E202" s="839" t="s">
        <v>75</v>
      </c>
      <c r="F202" s="840" t="s">
        <v>669</v>
      </c>
      <c r="G202" s="812" t="s">
        <v>104</v>
      </c>
      <c r="H202" s="813">
        <v>0</v>
      </c>
      <c r="I202" s="652"/>
    </row>
    <row r="203" spans="1:9" s="653" customFormat="1" ht="66.75" customHeight="1">
      <c r="A203" s="793" t="s">
        <v>447</v>
      </c>
      <c r="B203" s="816" t="s">
        <v>113</v>
      </c>
      <c r="C203" s="816" t="s">
        <v>76</v>
      </c>
      <c r="D203" s="685" t="s">
        <v>149</v>
      </c>
      <c r="E203" s="685" t="s">
        <v>75</v>
      </c>
      <c r="F203" s="806" t="s">
        <v>448</v>
      </c>
      <c r="G203" s="816"/>
      <c r="H203" s="817">
        <f>H205+H204</f>
        <v>442434</v>
      </c>
      <c r="I203" s="652"/>
    </row>
    <row r="204" spans="1:9" s="653" customFormat="1" ht="43.5" customHeight="1">
      <c r="A204" s="793" t="s">
        <v>432</v>
      </c>
      <c r="B204" s="816" t="s">
        <v>113</v>
      </c>
      <c r="C204" s="816" t="s">
        <v>76</v>
      </c>
      <c r="D204" s="685" t="s">
        <v>149</v>
      </c>
      <c r="E204" s="685" t="s">
        <v>76</v>
      </c>
      <c r="F204" s="806" t="s">
        <v>448</v>
      </c>
      <c r="G204" s="816" t="s">
        <v>84</v>
      </c>
      <c r="H204" s="817">
        <v>90000</v>
      </c>
      <c r="I204" s="652"/>
    </row>
    <row r="205" spans="1:9" s="653" customFormat="1" ht="42">
      <c r="A205" s="782" t="s">
        <v>105</v>
      </c>
      <c r="B205" s="823" t="s">
        <v>113</v>
      </c>
      <c r="C205" s="823" t="s">
        <v>76</v>
      </c>
      <c r="D205" s="838" t="s">
        <v>149</v>
      </c>
      <c r="E205" s="839" t="s">
        <v>75</v>
      </c>
      <c r="F205" s="840" t="s">
        <v>448</v>
      </c>
      <c r="G205" s="812" t="s">
        <v>104</v>
      </c>
      <c r="H205" s="813">
        <f>442434-90000</f>
        <v>352434</v>
      </c>
      <c r="I205" s="652"/>
    </row>
    <row r="206" spans="1:9" s="653" customFormat="1" ht="21">
      <c r="A206" s="787" t="s">
        <v>115</v>
      </c>
      <c r="B206" s="821" t="s">
        <v>113</v>
      </c>
      <c r="C206" s="821" t="s">
        <v>102</v>
      </c>
      <c r="D206" s="729"/>
      <c r="E206" s="690"/>
      <c r="F206" s="729"/>
      <c r="G206" s="821"/>
      <c r="H206" s="822">
        <f>+H207+H235+H226</f>
        <v>7621582.6</v>
      </c>
      <c r="I206" s="652"/>
    </row>
    <row r="207" spans="1:9" s="665" customFormat="1" ht="95.25" customHeight="1">
      <c r="A207" s="787" t="s">
        <v>781</v>
      </c>
      <c r="B207" s="821" t="s">
        <v>113</v>
      </c>
      <c r="C207" s="821" t="s">
        <v>102</v>
      </c>
      <c r="D207" s="835" t="s">
        <v>148</v>
      </c>
      <c r="E207" s="836" t="s">
        <v>316</v>
      </c>
      <c r="F207" s="855" t="s">
        <v>318</v>
      </c>
      <c r="G207" s="821"/>
      <c r="H207" s="822">
        <f>+H208</f>
        <v>6034606.6</v>
      </c>
      <c r="I207" s="664"/>
    </row>
    <row r="208" spans="1:9" s="650" customFormat="1" ht="72.75" customHeight="1">
      <c r="A208" s="784" t="s">
        <v>604</v>
      </c>
      <c r="B208" s="816" t="s">
        <v>113</v>
      </c>
      <c r="C208" s="816" t="s">
        <v>102</v>
      </c>
      <c r="D208" s="685" t="s">
        <v>149</v>
      </c>
      <c r="E208" s="685" t="s">
        <v>316</v>
      </c>
      <c r="F208" s="806" t="s">
        <v>318</v>
      </c>
      <c r="G208" s="816"/>
      <c r="H208" s="817">
        <f>+H209+H221</f>
        <v>6034606.6</v>
      </c>
      <c r="I208" s="649"/>
    </row>
    <row r="209" spans="1:9" s="650" customFormat="1" ht="57" customHeight="1">
      <c r="A209" s="784" t="s">
        <v>656</v>
      </c>
      <c r="B209" s="816" t="s">
        <v>113</v>
      </c>
      <c r="C209" s="816" t="s">
        <v>102</v>
      </c>
      <c r="D209" s="838" t="s">
        <v>149</v>
      </c>
      <c r="E209" s="839" t="s">
        <v>75</v>
      </c>
      <c r="F209" s="843" t="s">
        <v>318</v>
      </c>
      <c r="G209" s="816"/>
      <c r="H209" s="817">
        <f>H210</f>
        <v>6034606.6</v>
      </c>
      <c r="I209" s="649"/>
    </row>
    <row r="210" spans="1:9" s="650" customFormat="1" ht="21">
      <c r="A210" s="784" t="s">
        <v>151</v>
      </c>
      <c r="B210" s="816" t="s">
        <v>113</v>
      </c>
      <c r="C210" s="816" t="s">
        <v>102</v>
      </c>
      <c r="D210" s="685" t="s">
        <v>149</v>
      </c>
      <c r="E210" s="685" t="s">
        <v>75</v>
      </c>
      <c r="F210" s="806" t="s">
        <v>346</v>
      </c>
      <c r="G210" s="816"/>
      <c r="H210" s="817">
        <f>SUM(H211:H212)</f>
        <v>6034606.6</v>
      </c>
      <c r="I210" s="649"/>
    </row>
    <row r="211" spans="1:9" s="650" customFormat="1" ht="42">
      <c r="A211" s="782" t="s">
        <v>432</v>
      </c>
      <c r="B211" s="816" t="s">
        <v>113</v>
      </c>
      <c r="C211" s="816" t="s">
        <v>102</v>
      </c>
      <c r="D211" s="838" t="s">
        <v>149</v>
      </c>
      <c r="E211" s="839" t="s">
        <v>75</v>
      </c>
      <c r="F211" s="843" t="s">
        <v>346</v>
      </c>
      <c r="G211" s="816" t="s">
        <v>84</v>
      </c>
      <c r="H211" s="817">
        <v>48606.6</v>
      </c>
      <c r="I211" s="649"/>
    </row>
    <row r="212" spans="1:9" s="650" customFormat="1" ht="42">
      <c r="A212" s="782" t="s">
        <v>105</v>
      </c>
      <c r="B212" s="816" t="s">
        <v>113</v>
      </c>
      <c r="C212" s="816" t="s">
        <v>102</v>
      </c>
      <c r="D212" s="685" t="s">
        <v>149</v>
      </c>
      <c r="E212" s="685" t="s">
        <v>75</v>
      </c>
      <c r="F212" s="806" t="s">
        <v>346</v>
      </c>
      <c r="G212" s="816" t="s">
        <v>104</v>
      </c>
      <c r="H212" s="817">
        <v>5986000</v>
      </c>
      <c r="I212" s="649"/>
    </row>
    <row r="213" spans="1:9" s="650" customFormat="1" ht="20.25" hidden="1">
      <c r="A213" s="787" t="s">
        <v>277</v>
      </c>
      <c r="B213" s="821" t="s">
        <v>113</v>
      </c>
      <c r="C213" s="821" t="s">
        <v>102</v>
      </c>
      <c r="D213" s="835" t="s">
        <v>160</v>
      </c>
      <c r="E213" s="836"/>
      <c r="F213" s="844" t="s">
        <v>138</v>
      </c>
      <c r="G213" s="821"/>
      <c r="H213" s="822">
        <f>H214</f>
        <v>0</v>
      </c>
      <c r="I213" s="666" t="e">
        <f>H220+#REF!+#REF!+#REF!+H217</f>
        <v>#REF!</v>
      </c>
    </row>
    <row r="214" spans="1:9" s="650" customFormat="1" ht="63" hidden="1">
      <c r="A214" s="791" t="s">
        <v>276</v>
      </c>
      <c r="B214" s="823" t="s">
        <v>113</v>
      </c>
      <c r="C214" s="823" t="s">
        <v>102</v>
      </c>
      <c r="D214" s="685" t="s">
        <v>161</v>
      </c>
      <c r="E214" s="685" t="s">
        <v>316</v>
      </c>
      <c r="F214" s="807" t="s">
        <v>318</v>
      </c>
      <c r="G214" s="823"/>
      <c r="H214" s="824">
        <f>H215+H218</f>
        <v>0</v>
      </c>
      <c r="I214" s="649"/>
    </row>
    <row r="215" spans="1:9" s="650" customFormat="1" ht="84.75" customHeight="1" hidden="1">
      <c r="A215" s="784" t="s">
        <v>449</v>
      </c>
      <c r="B215" s="816" t="s">
        <v>113</v>
      </c>
      <c r="C215" s="816" t="s">
        <v>102</v>
      </c>
      <c r="D215" s="838" t="s">
        <v>161</v>
      </c>
      <c r="E215" s="839" t="s">
        <v>81</v>
      </c>
      <c r="F215" s="843" t="s">
        <v>318</v>
      </c>
      <c r="G215" s="816"/>
      <c r="H215" s="817">
        <f>H216</f>
        <v>0</v>
      </c>
      <c r="I215" s="649"/>
    </row>
    <row r="216" spans="1:9" s="650" customFormat="1" ht="21" hidden="1">
      <c r="A216" s="784" t="s">
        <v>450</v>
      </c>
      <c r="B216" s="816" t="s">
        <v>113</v>
      </c>
      <c r="C216" s="816" t="s">
        <v>102</v>
      </c>
      <c r="D216" s="685" t="s">
        <v>161</v>
      </c>
      <c r="E216" s="685" t="s">
        <v>81</v>
      </c>
      <c r="F216" s="806" t="s">
        <v>451</v>
      </c>
      <c r="G216" s="816"/>
      <c r="H216" s="817">
        <f>+H217</f>
        <v>0</v>
      </c>
      <c r="I216" s="649"/>
    </row>
    <row r="217" spans="1:9" s="650" customFormat="1" ht="42" hidden="1">
      <c r="A217" s="782" t="s">
        <v>432</v>
      </c>
      <c r="B217" s="823" t="s">
        <v>113</v>
      </c>
      <c r="C217" s="823" t="s">
        <v>102</v>
      </c>
      <c r="D217" s="838" t="s">
        <v>161</v>
      </c>
      <c r="E217" s="839" t="s">
        <v>81</v>
      </c>
      <c r="F217" s="840" t="s">
        <v>451</v>
      </c>
      <c r="G217" s="812" t="s">
        <v>84</v>
      </c>
      <c r="H217" s="813">
        <v>0</v>
      </c>
      <c r="I217" s="649"/>
    </row>
    <row r="218" spans="1:9" s="650" customFormat="1" ht="63" hidden="1">
      <c r="A218" s="784" t="s">
        <v>452</v>
      </c>
      <c r="B218" s="816" t="s">
        <v>113</v>
      </c>
      <c r="C218" s="816" t="s">
        <v>102</v>
      </c>
      <c r="D218" s="685" t="s">
        <v>161</v>
      </c>
      <c r="E218" s="685" t="s">
        <v>87</v>
      </c>
      <c r="F218" s="806" t="s">
        <v>318</v>
      </c>
      <c r="G218" s="816"/>
      <c r="H218" s="817">
        <f>H219</f>
        <v>0</v>
      </c>
      <c r="I218" s="649"/>
    </row>
    <row r="219" spans="1:9" s="650" customFormat="1" ht="35.25" customHeight="1" hidden="1">
      <c r="A219" s="784" t="s">
        <v>450</v>
      </c>
      <c r="B219" s="816" t="s">
        <v>113</v>
      </c>
      <c r="C219" s="816" t="s">
        <v>102</v>
      </c>
      <c r="D219" s="838" t="s">
        <v>161</v>
      </c>
      <c r="E219" s="839" t="s">
        <v>87</v>
      </c>
      <c r="F219" s="843" t="s">
        <v>451</v>
      </c>
      <c r="G219" s="816"/>
      <c r="H219" s="817">
        <f>H220</f>
        <v>0</v>
      </c>
      <c r="I219" s="649"/>
    </row>
    <row r="220" spans="1:9" s="650" customFormat="1" ht="42" hidden="1">
      <c r="A220" s="782" t="s">
        <v>432</v>
      </c>
      <c r="B220" s="823" t="s">
        <v>113</v>
      </c>
      <c r="C220" s="823" t="s">
        <v>102</v>
      </c>
      <c r="D220" s="685" t="s">
        <v>161</v>
      </c>
      <c r="E220" s="685" t="s">
        <v>87</v>
      </c>
      <c r="F220" s="807" t="s">
        <v>451</v>
      </c>
      <c r="G220" s="812" t="s">
        <v>84</v>
      </c>
      <c r="H220" s="817">
        <v>0</v>
      </c>
      <c r="I220" s="649"/>
    </row>
    <row r="221" spans="1:9" s="650" customFormat="1" ht="30.75" customHeight="1" hidden="1">
      <c r="A221" s="784" t="s">
        <v>547</v>
      </c>
      <c r="B221" s="816" t="s">
        <v>113</v>
      </c>
      <c r="C221" s="816" t="s">
        <v>102</v>
      </c>
      <c r="D221" s="838" t="s">
        <v>149</v>
      </c>
      <c r="E221" s="839" t="s">
        <v>76</v>
      </c>
      <c r="F221" s="843" t="s">
        <v>318</v>
      </c>
      <c r="G221" s="816"/>
      <c r="H221" s="817">
        <f>H222+H224</f>
        <v>0</v>
      </c>
      <c r="I221" s="649"/>
    </row>
    <row r="222" spans="1:9" s="650" customFormat="1" ht="21" hidden="1">
      <c r="A222" s="784" t="s">
        <v>548</v>
      </c>
      <c r="B222" s="816" t="s">
        <v>113</v>
      </c>
      <c r="C222" s="816" t="s">
        <v>102</v>
      </c>
      <c r="D222" s="685" t="s">
        <v>149</v>
      </c>
      <c r="E222" s="685" t="s">
        <v>76</v>
      </c>
      <c r="F222" s="806" t="s">
        <v>544</v>
      </c>
      <c r="G222" s="816"/>
      <c r="H222" s="817">
        <f>SUM(H223:H223)</f>
        <v>0</v>
      </c>
      <c r="I222" s="649"/>
    </row>
    <row r="223" spans="1:9" s="650" customFormat="1" ht="42" hidden="1">
      <c r="A223" s="782" t="s">
        <v>432</v>
      </c>
      <c r="B223" s="816" t="s">
        <v>113</v>
      </c>
      <c r="C223" s="816" t="s">
        <v>102</v>
      </c>
      <c r="D223" s="838" t="s">
        <v>149</v>
      </c>
      <c r="E223" s="839" t="s">
        <v>76</v>
      </c>
      <c r="F223" s="843" t="s">
        <v>544</v>
      </c>
      <c r="G223" s="816" t="s">
        <v>84</v>
      </c>
      <c r="H223" s="817">
        <v>0</v>
      </c>
      <c r="I223" s="649"/>
    </row>
    <row r="224" spans="1:9" s="650" customFormat="1" ht="42" hidden="1">
      <c r="A224" s="784" t="s">
        <v>546</v>
      </c>
      <c r="B224" s="816" t="s">
        <v>113</v>
      </c>
      <c r="C224" s="816" t="s">
        <v>102</v>
      </c>
      <c r="D224" s="685" t="s">
        <v>149</v>
      </c>
      <c r="E224" s="685" t="s">
        <v>76</v>
      </c>
      <c r="F224" s="806" t="s">
        <v>545</v>
      </c>
      <c r="G224" s="816"/>
      <c r="H224" s="817">
        <f>SUM(H225:H225)</f>
        <v>0</v>
      </c>
      <c r="I224" s="649"/>
    </row>
    <row r="225" spans="1:9" s="650" customFormat="1" ht="42" hidden="1">
      <c r="A225" s="782" t="s">
        <v>432</v>
      </c>
      <c r="B225" s="816" t="s">
        <v>113</v>
      </c>
      <c r="C225" s="816" t="s">
        <v>102</v>
      </c>
      <c r="D225" s="838" t="s">
        <v>149</v>
      </c>
      <c r="E225" s="839" t="s">
        <v>76</v>
      </c>
      <c r="F225" s="843" t="s">
        <v>545</v>
      </c>
      <c r="G225" s="816" t="s">
        <v>84</v>
      </c>
      <c r="H225" s="817">
        <v>0</v>
      </c>
      <c r="I225" s="649"/>
    </row>
    <row r="226" spans="1:9" s="918" customFormat="1" ht="40.5" hidden="1">
      <c r="A226" s="780" t="s">
        <v>728</v>
      </c>
      <c r="B226" s="827" t="s">
        <v>113</v>
      </c>
      <c r="C226" s="827" t="s">
        <v>102</v>
      </c>
      <c r="D226" s="690" t="s">
        <v>160</v>
      </c>
      <c r="E226" s="690" t="s">
        <v>316</v>
      </c>
      <c r="F226" s="851" t="s">
        <v>318</v>
      </c>
      <c r="G226" s="827"/>
      <c r="H226" s="828">
        <f>H227</f>
        <v>0</v>
      </c>
      <c r="I226" s="917"/>
    </row>
    <row r="227" spans="1:9" s="650" customFormat="1" ht="24" customHeight="1" hidden="1">
      <c r="A227" s="782" t="s">
        <v>729</v>
      </c>
      <c r="B227" s="816" t="s">
        <v>113</v>
      </c>
      <c r="C227" s="816" t="s">
        <v>102</v>
      </c>
      <c r="D227" s="838" t="s">
        <v>161</v>
      </c>
      <c r="E227" s="839" t="s">
        <v>316</v>
      </c>
      <c r="F227" s="843" t="s">
        <v>318</v>
      </c>
      <c r="G227" s="816"/>
      <c r="H227" s="817">
        <f>H228</f>
        <v>0</v>
      </c>
      <c r="I227" s="649"/>
    </row>
    <row r="228" spans="1:9" s="650" customFormat="1" ht="42" hidden="1">
      <c r="A228" s="782" t="s">
        <v>730</v>
      </c>
      <c r="B228" s="816" t="s">
        <v>113</v>
      </c>
      <c r="C228" s="816" t="s">
        <v>102</v>
      </c>
      <c r="D228" s="852" t="s">
        <v>161</v>
      </c>
      <c r="E228" s="685" t="s">
        <v>75</v>
      </c>
      <c r="F228" s="843" t="s">
        <v>318</v>
      </c>
      <c r="G228" s="816"/>
      <c r="H228" s="817">
        <f>H231+H229+H233</f>
        <v>0</v>
      </c>
      <c r="I228" s="649"/>
    </row>
    <row r="229" spans="1:9" s="650" customFormat="1" ht="21" hidden="1">
      <c r="A229" s="782" t="s">
        <v>749</v>
      </c>
      <c r="B229" s="816" t="s">
        <v>113</v>
      </c>
      <c r="C229" s="816" t="s">
        <v>102</v>
      </c>
      <c r="D229" s="852" t="s">
        <v>161</v>
      </c>
      <c r="E229" s="685" t="s">
        <v>75</v>
      </c>
      <c r="F229" s="916" t="s">
        <v>750</v>
      </c>
      <c r="G229" s="816"/>
      <c r="H229" s="817">
        <f>H230</f>
        <v>0</v>
      </c>
      <c r="I229" s="649"/>
    </row>
    <row r="230" spans="1:9" s="650" customFormat="1" ht="42" hidden="1">
      <c r="A230" s="782" t="s">
        <v>432</v>
      </c>
      <c r="B230" s="816" t="s">
        <v>113</v>
      </c>
      <c r="C230" s="816" t="s">
        <v>102</v>
      </c>
      <c r="D230" s="852" t="s">
        <v>161</v>
      </c>
      <c r="E230" s="685" t="s">
        <v>75</v>
      </c>
      <c r="F230" s="906" t="s">
        <v>751</v>
      </c>
      <c r="G230" s="816" t="s">
        <v>84</v>
      </c>
      <c r="H230" s="817">
        <v>0</v>
      </c>
      <c r="I230" s="649"/>
    </row>
    <row r="231" spans="1:9" s="650" customFormat="1" ht="21" hidden="1">
      <c r="A231" s="782" t="s">
        <v>731</v>
      </c>
      <c r="B231" s="816" t="s">
        <v>113</v>
      </c>
      <c r="C231" s="816" t="s">
        <v>102</v>
      </c>
      <c r="D231" s="852" t="s">
        <v>161</v>
      </c>
      <c r="E231" s="839" t="s">
        <v>75</v>
      </c>
      <c r="F231" s="916" t="s">
        <v>732</v>
      </c>
      <c r="G231" s="816"/>
      <c r="H231" s="817">
        <f>H232</f>
        <v>0</v>
      </c>
      <c r="I231" s="649"/>
    </row>
    <row r="232" spans="1:9" s="650" customFormat="1" ht="42" hidden="1">
      <c r="A232" s="782" t="s">
        <v>432</v>
      </c>
      <c r="B232" s="816" t="s">
        <v>113</v>
      </c>
      <c r="C232" s="816" t="s">
        <v>102</v>
      </c>
      <c r="D232" s="852" t="s">
        <v>161</v>
      </c>
      <c r="E232" s="685" t="s">
        <v>75</v>
      </c>
      <c r="F232" s="916" t="s">
        <v>732</v>
      </c>
      <c r="G232" s="816" t="s">
        <v>84</v>
      </c>
      <c r="H232" s="817">
        <v>0</v>
      </c>
      <c r="I232" s="649"/>
    </row>
    <row r="233" spans="1:9" s="650" customFormat="1" ht="21" hidden="1">
      <c r="A233" s="782" t="s">
        <v>749</v>
      </c>
      <c r="B233" s="816" t="s">
        <v>113</v>
      </c>
      <c r="C233" s="816" t="s">
        <v>102</v>
      </c>
      <c r="D233" s="852" t="s">
        <v>161</v>
      </c>
      <c r="E233" s="839" t="s">
        <v>75</v>
      </c>
      <c r="F233" s="916" t="s">
        <v>768</v>
      </c>
      <c r="G233" s="816"/>
      <c r="H233" s="817">
        <f>H234</f>
        <v>0</v>
      </c>
      <c r="I233" s="649"/>
    </row>
    <row r="234" spans="1:9" s="650" customFormat="1" ht="42" hidden="1">
      <c r="A234" s="782" t="s">
        <v>432</v>
      </c>
      <c r="B234" s="816" t="s">
        <v>113</v>
      </c>
      <c r="C234" s="816" t="s">
        <v>102</v>
      </c>
      <c r="D234" s="852" t="s">
        <v>161</v>
      </c>
      <c r="E234" s="685" t="s">
        <v>75</v>
      </c>
      <c r="F234" s="916" t="s">
        <v>768</v>
      </c>
      <c r="G234" s="816" t="s">
        <v>84</v>
      </c>
      <c r="H234" s="817">
        <v>0</v>
      </c>
      <c r="I234" s="649"/>
    </row>
    <row r="235" spans="1:10" s="650" customFormat="1" ht="81">
      <c r="A235" s="787" t="s">
        <v>934</v>
      </c>
      <c r="B235" s="821" t="s">
        <v>113</v>
      </c>
      <c r="C235" s="821" t="s">
        <v>102</v>
      </c>
      <c r="D235" s="835" t="s">
        <v>534</v>
      </c>
      <c r="E235" s="836" t="s">
        <v>316</v>
      </c>
      <c r="F235" s="844" t="s">
        <v>318</v>
      </c>
      <c r="G235" s="821"/>
      <c r="H235" s="822">
        <f>H236</f>
        <v>1586976</v>
      </c>
      <c r="J235" s="666"/>
    </row>
    <row r="236" spans="1:10" s="650" customFormat="1" ht="42">
      <c r="A236" s="791" t="s">
        <v>521</v>
      </c>
      <c r="B236" s="823" t="s">
        <v>113</v>
      </c>
      <c r="C236" s="823" t="s">
        <v>102</v>
      </c>
      <c r="D236" s="838" t="s">
        <v>535</v>
      </c>
      <c r="E236" s="839" t="s">
        <v>316</v>
      </c>
      <c r="F236" s="840" t="s">
        <v>318</v>
      </c>
      <c r="G236" s="823"/>
      <c r="H236" s="824">
        <f>H237+H242+H245</f>
        <v>1586976</v>
      </c>
      <c r="J236" s="649"/>
    </row>
    <row r="237" spans="1:10" s="650" customFormat="1" ht="48.75" customHeight="1">
      <c r="A237" s="784" t="s">
        <v>685</v>
      </c>
      <c r="B237" s="816" t="s">
        <v>113</v>
      </c>
      <c r="C237" s="816" t="s">
        <v>102</v>
      </c>
      <c r="D237" s="685" t="s">
        <v>535</v>
      </c>
      <c r="E237" s="685" t="s">
        <v>684</v>
      </c>
      <c r="F237" s="806" t="s">
        <v>318</v>
      </c>
      <c r="G237" s="816"/>
      <c r="H237" s="817">
        <f>H238+H240</f>
        <v>1524469</v>
      </c>
      <c r="J237" s="649"/>
    </row>
    <row r="238" spans="1:10" s="650" customFormat="1" ht="21" hidden="1">
      <c r="A238" s="784" t="s">
        <v>523</v>
      </c>
      <c r="B238" s="816" t="s">
        <v>113</v>
      </c>
      <c r="C238" s="816" t="s">
        <v>102</v>
      </c>
      <c r="D238" s="838" t="s">
        <v>535</v>
      </c>
      <c r="E238" s="839" t="s">
        <v>75</v>
      </c>
      <c r="F238" s="843" t="s">
        <v>524</v>
      </c>
      <c r="G238" s="816"/>
      <c r="H238" s="817">
        <f>+H239</f>
        <v>0</v>
      </c>
      <c r="J238" s="649"/>
    </row>
    <row r="239" spans="1:10" s="650" customFormat="1" ht="42" hidden="1">
      <c r="A239" s="782" t="s">
        <v>432</v>
      </c>
      <c r="B239" s="823" t="s">
        <v>113</v>
      </c>
      <c r="C239" s="823" t="s">
        <v>102</v>
      </c>
      <c r="D239" s="685" t="s">
        <v>535</v>
      </c>
      <c r="E239" s="685" t="s">
        <v>75</v>
      </c>
      <c r="F239" s="807" t="s">
        <v>524</v>
      </c>
      <c r="G239" s="812" t="s">
        <v>84</v>
      </c>
      <c r="H239" s="813">
        <v>0</v>
      </c>
      <c r="J239" s="649"/>
    </row>
    <row r="240" spans="1:10" s="650" customFormat="1" ht="39.75" customHeight="1">
      <c r="A240" s="784" t="s">
        <v>686</v>
      </c>
      <c r="B240" s="816" t="s">
        <v>113</v>
      </c>
      <c r="C240" s="816" t="s">
        <v>102</v>
      </c>
      <c r="D240" s="838" t="s">
        <v>535</v>
      </c>
      <c r="E240" s="839" t="s">
        <v>684</v>
      </c>
      <c r="F240" s="843" t="s">
        <v>687</v>
      </c>
      <c r="G240" s="816"/>
      <c r="H240" s="817">
        <f>H241</f>
        <v>1524469</v>
      </c>
      <c r="J240" s="649"/>
    </row>
    <row r="241" spans="1:10" s="650" customFormat="1" ht="42">
      <c r="A241" s="782" t="s">
        <v>432</v>
      </c>
      <c r="B241" s="823" t="s">
        <v>113</v>
      </c>
      <c r="C241" s="823" t="s">
        <v>102</v>
      </c>
      <c r="D241" s="685" t="s">
        <v>535</v>
      </c>
      <c r="E241" s="685" t="s">
        <v>684</v>
      </c>
      <c r="F241" s="806" t="s">
        <v>687</v>
      </c>
      <c r="G241" s="907" t="s">
        <v>84</v>
      </c>
      <c r="H241" s="817">
        <v>1524469</v>
      </c>
      <c r="J241" s="649"/>
    </row>
    <row r="242" spans="1:10" s="650" customFormat="1" ht="42">
      <c r="A242" s="782" t="s">
        <v>763</v>
      </c>
      <c r="B242" s="823" t="s">
        <v>113</v>
      </c>
      <c r="C242" s="846" t="s">
        <v>102</v>
      </c>
      <c r="D242" s="685" t="s">
        <v>535</v>
      </c>
      <c r="E242" s="685" t="s">
        <v>75</v>
      </c>
      <c r="F242" s="806"/>
      <c r="G242" s="907"/>
      <c r="H242" s="875">
        <f>H243</f>
        <v>62507</v>
      </c>
      <c r="J242" s="649"/>
    </row>
    <row r="243" spans="1:10" s="650" customFormat="1" ht="42">
      <c r="A243" s="782" t="s">
        <v>753</v>
      </c>
      <c r="B243" s="823" t="s">
        <v>113</v>
      </c>
      <c r="C243" s="846" t="s">
        <v>102</v>
      </c>
      <c r="D243" s="838" t="s">
        <v>535</v>
      </c>
      <c r="E243" s="839" t="s">
        <v>75</v>
      </c>
      <c r="F243" s="843" t="s">
        <v>752</v>
      </c>
      <c r="G243" s="812"/>
      <c r="H243" s="875">
        <f>H244</f>
        <v>62507</v>
      </c>
      <c r="J243" s="649"/>
    </row>
    <row r="244" spans="1:10" s="650" customFormat="1" ht="42">
      <c r="A244" s="782" t="s">
        <v>432</v>
      </c>
      <c r="B244" s="823" t="s">
        <v>113</v>
      </c>
      <c r="C244" s="846" t="s">
        <v>102</v>
      </c>
      <c r="D244" s="838" t="s">
        <v>535</v>
      </c>
      <c r="E244" s="839" t="s">
        <v>75</v>
      </c>
      <c r="F244" s="843" t="s">
        <v>752</v>
      </c>
      <c r="G244" s="812" t="s">
        <v>84</v>
      </c>
      <c r="H244" s="875">
        <v>62507</v>
      </c>
      <c r="J244" s="649"/>
    </row>
    <row r="245" spans="1:10" s="650" customFormat="1" ht="63" hidden="1">
      <c r="A245" s="782" t="s">
        <v>754</v>
      </c>
      <c r="B245" s="823" t="s">
        <v>113</v>
      </c>
      <c r="C245" s="846" t="s">
        <v>102</v>
      </c>
      <c r="D245" s="838" t="s">
        <v>535</v>
      </c>
      <c r="E245" s="839" t="s">
        <v>76</v>
      </c>
      <c r="F245" s="843"/>
      <c r="G245" s="812"/>
      <c r="H245" s="875">
        <f>H246+H248</f>
        <v>0</v>
      </c>
      <c r="J245" s="649"/>
    </row>
    <row r="246" spans="1:10" s="650" customFormat="1" ht="42" hidden="1">
      <c r="A246" s="782" t="s">
        <v>755</v>
      </c>
      <c r="B246" s="823" t="s">
        <v>113</v>
      </c>
      <c r="C246" s="846" t="s">
        <v>102</v>
      </c>
      <c r="D246" s="838" t="s">
        <v>535</v>
      </c>
      <c r="E246" s="839" t="s">
        <v>76</v>
      </c>
      <c r="F246" s="932" t="s">
        <v>756</v>
      </c>
      <c r="G246" s="908"/>
      <c r="H246" s="875">
        <f>H247</f>
        <v>0</v>
      </c>
      <c r="J246" s="649"/>
    </row>
    <row r="247" spans="1:10" s="650" customFormat="1" ht="42" hidden="1" thickBot="1">
      <c r="A247" s="782" t="s">
        <v>432</v>
      </c>
      <c r="B247" s="823" t="s">
        <v>113</v>
      </c>
      <c r="C247" s="846" t="s">
        <v>102</v>
      </c>
      <c r="D247" s="838" t="s">
        <v>535</v>
      </c>
      <c r="E247" s="839" t="s">
        <v>76</v>
      </c>
      <c r="F247" s="932" t="s">
        <v>756</v>
      </c>
      <c r="G247" s="908" t="s">
        <v>84</v>
      </c>
      <c r="H247" s="875">
        <v>0</v>
      </c>
      <c r="J247" s="649"/>
    </row>
    <row r="248" spans="1:10" s="650" customFormat="1" ht="42" hidden="1" thickBot="1">
      <c r="A248" s="933" t="s">
        <v>765</v>
      </c>
      <c r="B248" s="823" t="s">
        <v>113</v>
      </c>
      <c r="C248" s="846" t="s">
        <v>102</v>
      </c>
      <c r="D248" s="838" t="s">
        <v>535</v>
      </c>
      <c r="E248" s="839" t="s">
        <v>76</v>
      </c>
      <c r="F248" s="932" t="s">
        <v>757</v>
      </c>
      <c r="G248" s="908"/>
      <c r="H248" s="875">
        <f>H249</f>
        <v>0</v>
      </c>
      <c r="J248" s="649"/>
    </row>
    <row r="249" spans="1:10" s="650" customFormat="1" ht="42" hidden="1" thickBot="1">
      <c r="A249" s="934" t="s">
        <v>432</v>
      </c>
      <c r="B249" s="823" t="s">
        <v>113</v>
      </c>
      <c r="C249" s="846" t="s">
        <v>102</v>
      </c>
      <c r="D249" s="838" t="s">
        <v>535</v>
      </c>
      <c r="E249" s="839" t="s">
        <v>76</v>
      </c>
      <c r="F249" s="932" t="s">
        <v>757</v>
      </c>
      <c r="G249" s="908" t="s">
        <v>84</v>
      </c>
      <c r="H249" s="875">
        <v>0</v>
      </c>
      <c r="J249" s="649"/>
    </row>
    <row r="250" spans="1:9" s="650" customFormat="1" ht="21" hidden="1">
      <c r="A250" s="779" t="s">
        <v>126</v>
      </c>
      <c r="B250" s="809" t="s">
        <v>91</v>
      </c>
      <c r="C250" s="809"/>
      <c r="D250" s="930"/>
      <c r="E250" s="912"/>
      <c r="F250" s="931"/>
      <c r="G250" s="908"/>
      <c r="H250" s="811">
        <f>+H251</f>
        <v>0</v>
      </c>
      <c r="I250" s="649"/>
    </row>
    <row r="251" spans="1:9" s="650" customFormat="1" ht="21" hidden="1">
      <c r="A251" s="779" t="s">
        <v>518</v>
      </c>
      <c r="B251" s="809" t="s">
        <v>91</v>
      </c>
      <c r="C251" s="809" t="s">
        <v>91</v>
      </c>
      <c r="D251" s="729"/>
      <c r="E251" s="690"/>
      <c r="F251" s="851"/>
      <c r="G251" s="812"/>
      <c r="H251" s="811">
        <f>+H252</f>
        <v>0</v>
      </c>
      <c r="I251" s="649"/>
    </row>
    <row r="252" spans="1:9" s="650" customFormat="1" ht="87" customHeight="1" hidden="1">
      <c r="A252" s="779" t="s">
        <v>627</v>
      </c>
      <c r="B252" s="809" t="s">
        <v>91</v>
      </c>
      <c r="C252" s="809" t="s">
        <v>91</v>
      </c>
      <c r="D252" s="835" t="s">
        <v>152</v>
      </c>
      <c r="E252" s="836"/>
      <c r="F252" s="855" t="s">
        <v>138</v>
      </c>
      <c r="G252" s="809"/>
      <c r="H252" s="811">
        <f>+H253</f>
        <v>0</v>
      </c>
      <c r="I252" s="649"/>
    </row>
    <row r="253" spans="1:9" s="650" customFormat="1" ht="32.25" customHeight="1" hidden="1">
      <c r="A253" s="782" t="s">
        <v>603</v>
      </c>
      <c r="B253" s="812" t="s">
        <v>91</v>
      </c>
      <c r="C253" s="812" t="s">
        <v>91</v>
      </c>
      <c r="D253" s="776" t="s">
        <v>128</v>
      </c>
      <c r="E253" s="685"/>
      <c r="F253" s="806" t="s">
        <v>138</v>
      </c>
      <c r="G253" s="812"/>
      <c r="H253" s="813">
        <f>H254</f>
        <v>0</v>
      </c>
      <c r="I253" s="649"/>
    </row>
    <row r="254" spans="1:9" s="650" customFormat="1" ht="52.5" customHeight="1" hidden="1">
      <c r="A254" s="782" t="s">
        <v>348</v>
      </c>
      <c r="B254" s="812" t="s">
        <v>91</v>
      </c>
      <c r="C254" s="812" t="s">
        <v>91</v>
      </c>
      <c r="D254" s="842" t="s">
        <v>349</v>
      </c>
      <c r="E254" s="839" t="s">
        <v>75</v>
      </c>
      <c r="F254" s="843" t="s">
        <v>350</v>
      </c>
      <c r="G254" s="812"/>
      <c r="H254" s="813">
        <f>H255</f>
        <v>0</v>
      </c>
      <c r="I254" s="649"/>
    </row>
    <row r="255" spans="1:9" s="650" customFormat="1" ht="21" hidden="1">
      <c r="A255" s="782" t="s">
        <v>153</v>
      </c>
      <c r="B255" s="812" t="s">
        <v>91</v>
      </c>
      <c r="C255" s="812" t="s">
        <v>91</v>
      </c>
      <c r="D255" s="776" t="s">
        <v>128</v>
      </c>
      <c r="E255" s="685" t="s">
        <v>75</v>
      </c>
      <c r="F255" s="806" t="s">
        <v>350</v>
      </c>
      <c r="G255" s="812"/>
      <c r="H255" s="813">
        <f>+H256</f>
        <v>0</v>
      </c>
      <c r="I255" s="649"/>
    </row>
    <row r="256" spans="1:9" s="650" customFormat="1" ht="23.25" customHeight="1" hidden="1">
      <c r="A256" s="782" t="s">
        <v>432</v>
      </c>
      <c r="B256" s="812" t="s">
        <v>91</v>
      </c>
      <c r="C256" s="812" t="s">
        <v>91</v>
      </c>
      <c r="D256" s="842" t="s">
        <v>128</v>
      </c>
      <c r="E256" s="839" t="s">
        <v>75</v>
      </c>
      <c r="F256" s="843" t="s">
        <v>350</v>
      </c>
      <c r="G256" s="812" t="s">
        <v>84</v>
      </c>
      <c r="H256" s="813">
        <f>0</f>
        <v>0</v>
      </c>
      <c r="I256" s="649"/>
    </row>
    <row r="257" spans="1:9" s="653" customFormat="1" ht="21">
      <c r="A257" s="780" t="s">
        <v>116</v>
      </c>
      <c r="B257" s="809" t="s">
        <v>117</v>
      </c>
      <c r="C257" s="809"/>
      <c r="D257" s="729"/>
      <c r="E257" s="690"/>
      <c r="F257" s="729"/>
      <c r="G257" s="809"/>
      <c r="H257" s="811">
        <f>+H258+H276</f>
        <v>3772022</v>
      </c>
      <c r="I257" s="662"/>
    </row>
    <row r="258" spans="1:9" s="653" customFormat="1" ht="21">
      <c r="A258" s="780" t="s">
        <v>118</v>
      </c>
      <c r="B258" s="809" t="s">
        <v>117</v>
      </c>
      <c r="C258" s="809" t="s">
        <v>75</v>
      </c>
      <c r="D258" s="830"/>
      <c r="E258" s="836"/>
      <c r="F258" s="834"/>
      <c r="G258" s="809"/>
      <c r="H258" s="811">
        <f>+H259</f>
        <v>3768040</v>
      </c>
      <c r="I258" s="652"/>
    </row>
    <row r="259" spans="1:9" s="653" customFormat="1" ht="60.75" customHeight="1">
      <c r="A259" s="780" t="s">
        <v>715</v>
      </c>
      <c r="B259" s="809" t="s">
        <v>117</v>
      </c>
      <c r="C259" s="809" t="s">
        <v>75</v>
      </c>
      <c r="D259" s="690" t="s">
        <v>137</v>
      </c>
      <c r="E259" s="690" t="s">
        <v>316</v>
      </c>
      <c r="F259" s="837" t="s">
        <v>318</v>
      </c>
      <c r="G259" s="809"/>
      <c r="H259" s="811">
        <f>+H260</f>
        <v>3768040</v>
      </c>
      <c r="I259" s="652"/>
    </row>
    <row r="260" spans="1:9" s="653" customFormat="1" ht="36" customHeight="1">
      <c r="A260" s="781" t="s">
        <v>602</v>
      </c>
      <c r="B260" s="812" t="s">
        <v>117</v>
      </c>
      <c r="C260" s="812" t="s">
        <v>75</v>
      </c>
      <c r="D260" s="838" t="s">
        <v>139</v>
      </c>
      <c r="E260" s="839" t="s">
        <v>316</v>
      </c>
      <c r="F260" s="840" t="s">
        <v>318</v>
      </c>
      <c r="G260" s="812"/>
      <c r="H260" s="813">
        <f>H261+H269</f>
        <v>3768040</v>
      </c>
      <c r="I260" s="652"/>
    </row>
    <row r="261" spans="1:9" s="653" customFormat="1" ht="36" customHeight="1">
      <c r="A261" s="781" t="s">
        <v>351</v>
      </c>
      <c r="B261" s="812" t="s">
        <v>117</v>
      </c>
      <c r="C261" s="812" t="s">
        <v>75</v>
      </c>
      <c r="D261" s="685" t="s">
        <v>139</v>
      </c>
      <c r="E261" s="685" t="s">
        <v>75</v>
      </c>
      <c r="F261" s="807" t="s">
        <v>318</v>
      </c>
      <c r="G261" s="812"/>
      <c r="H261" s="813">
        <f>H266+H264+H262</f>
        <v>3768040</v>
      </c>
      <c r="I261" s="652"/>
    </row>
    <row r="262" spans="1:9" s="653" customFormat="1" ht="65.25" customHeight="1">
      <c r="A262" s="781" t="s">
        <v>696</v>
      </c>
      <c r="B262" s="812" t="s">
        <v>117</v>
      </c>
      <c r="C262" s="812" t="s">
        <v>75</v>
      </c>
      <c r="D262" s="838" t="s">
        <v>139</v>
      </c>
      <c r="E262" s="839" t="s">
        <v>75</v>
      </c>
      <c r="F262" s="840" t="s">
        <v>355</v>
      </c>
      <c r="G262" s="812"/>
      <c r="H262" s="813">
        <f>H263</f>
        <v>521592</v>
      </c>
      <c r="I262" s="652"/>
    </row>
    <row r="263" spans="1:9" s="653" customFormat="1" ht="69" customHeight="1">
      <c r="A263" s="781" t="s">
        <v>82</v>
      </c>
      <c r="B263" s="812" t="s">
        <v>117</v>
      </c>
      <c r="C263" s="812" t="s">
        <v>75</v>
      </c>
      <c r="D263" s="685" t="s">
        <v>139</v>
      </c>
      <c r="E263" s="685" t="s">
        <v>75</v>
      </c>
      <c r="F263" s="807" t="s">
        <v>355</v>
      </c>
      <c r="G263" s="812" t="s">
        <v>77</v>
      </c>
      <c r="H263" s="813">
        <v>521592</v>
      </c>
      <c r="I263" s="652"/>
    </row>
    <row r="264" spans="1:10" s="653" customFormat="1" ht="74.25" customHeight="1">
      <c r="A264" s="781" t="s">
        <v>519</v>
      </c>
      <c r="B264" s="812" t="s">
        <v>117</v>
      </c>
      <c r="C264" s="812" t="s">
        <v>75</v>
      </c>
      <c r="D264" s="838" t="s">
        <v>139</v>
      </c>
      <c r="E264" s="839" t="s">
        <v>75</v>
      </c>
      <c r="F264" s="840" t="s">
        <v>520</v>
      </c>
      <c r="G264" s="812"/>
      <c r="H264" s="813">
        <f>H265</f>
        <v>1309979</v>
      </c>
      <c r="I264" s="652"/>
      <c r="J264" s="1018">
        <f>H263+H265</f>
        <v>1831571</v>
      </c>
    </row>
    <row r="265" spans="1:9" s="653" customFormat="1" ht="66.75" customHeight="1">
      <c r="A265" s="781" t="s">
        <v>82</v>
      </c>
      <c r="B265" s="812" t="s">
        <v>117</v>
      </c>
      <c r="C265" s="812" t="s">
        <v>75</v>
      </c>
      <c r="D265" s="685" t="s">
        <v>139</v>
      </c>
      <c r="E265" s="685" t="s">
        <v>75</v>
      </c>
      <c r="F265" s="807" t="s">
        <v>520</v>
      </c>
      <c r="G265" s="812" t="s">
        <v>77</v>
      </c>
      <c r="H265" s="813">
        <f>1831571-521592</f>
        <v>1309979</v>
      </c>
      <c r="I265" s="652"/>
    </row>
    <row r="266" spans="1:9" s="653" customFormat="1" ht="45.75" customHeight="1">
      <c r="A266" s="782" t="s">
        <v>140</v>
      </c>
      <c r="B266" s="812" t="s">
        <v>117</v>
      </c>
      <c r="C266" s="812" t="s">
        <v>75</v>
      </c>
      <c r="D266" s="838" t="s">
        <v>139</v>
      </c>
      <c r="E266" s="839" t="s">
        <v>75</v>
      </c>
      <c r="F266" s="840" t="s">
        <v>324</v>
      </c>
      <c r="G266" s="812"/>
      <c r="H266" s="813">
        <f>H267+H268</f>
        <v>1936469</v>
      </c>
      <c r="I266" s="652"/>
    </row>
    <row r="267" spans="1:9" s="653" customFormat="1" ht="45" customHeight="1">
      <c r="A267" s="782" t="s">
        <v>432</v>
      </c>
      <c r="B267" s="812" t="s">
        <v>117</v>
      </c>
      <c r="C267" s="812" t="s">
        <v>75</v>
      </c>
      <c r="D267" s="685" t="s">
        <v>139</v>
      </c>
      <c r="E267" s="685" t="s">
        <v>75</v>
      </c>
      <c r="F267" s="807" t="s">
        <v>324</v>
      </c>
      <c r="G267" s="812" t="s">
        <v>84</v>
      </c>
      <c r="H267" s="813">
        <f>15600+976870+8500+247000+171000+300000</f>
        <v>1718970</v>
      </c>
      <c r="I267" s="652"/>
    </row>
    <row r="268" spans="1:9" s="653" customFormat="1" ht="22.5" customHeight="1">
      <c r="A268" s="782" t="s">
        <v>85</v>
      </c>
      <c r="B268" s="812" t="s">
        <v>117</v>
      </c>
      <c r="C268" s="812" t="s">
        <v>75</v>
      </c>
      <c r="D268" s="838" t="s">
        <v>139</v>
      </c>
      <c r="E268" s="839" t="s">
        <v>75</v>
      </c>
      <c r="F268" s="840" t="s">
        <v>324</v>
      </c>
      <c r="G268" s="812" t="s">
        <v>86</v>
      </c>
      <c r="H268" s="813">
        <v>217499</v>
      </c>
      <c r="I268" s="652"/>
    </row>
    <row r="269" spans="1:9" s="653" customFormat="1" ht="28.5" customHeight="1" hidden="1">
      <c r="A269" s="782" t="s">
        <v>758</v>
      </c>
      <c r="B269" s="812" t="s">
        <v>117</v>
      </c>
      <c r="C269" s="812" t="s">
        <v>75</v>
      </c>
      <c r="D269" s="838" t="s">
        <v>139</v>
      </c>
      <c r="E269" s="839" t="s">
        <v>81</v>
      </c>
      <c r="F269" s="840"/>
      <c r="G269" s="812"/>
      <c r="H269" s="813">
        <f>H270+H272+H274</f>
        <v>0</v>
      </c>
      <c r="I269" s="652"/>
    </row>
    <row r="270" spans="1:9" s="653" customFormat="1" ht="28.5" customHeight="1" hidden="1">
      <c r="A270" s="782" t="s">
        <v>760</v>
      </c>
      <c r="B270" s="812" t="s">
        <v>117</v>
      </c>
      <c r="C270" s="812" t="s">
        <v>75</v>
      </c>
      <c r="D270" s="838" t="s">
        <v>139</v>
      </c>
      <c r="E270" s="839" t="s">
        <v>81</v>
      </c>
      <c r="F270" s="840" t="s">
        <v>761</v>
      </c>
      <c r="G270" s="812"/>
      <c r="H270" s="813">
        <f>H271</f>
        <v>0</v>
      </c>
      <c r="I270" s="652"/>
    </row>
    <row r="271" spans="1:9" s="653" customFormat="1" ht="45" customHeight="1" hidden="1">
      <c r="A271" s="782" t="s">
        <v>432</v>
      </c>
      <c r="B271" s="812" t="s">
        <v>117</v>
      </c>
      <c r="C271" s="812" t="s">
        <v>75</v>
      </c>
      <c r="D271" s="838" t="s">
        <v>139</v>
      </c>
      <c r="E271" s="839" t="s">
        <v>81</v>
      </c>
      <c r="F271" s="840" t="s">
        <v>761</v>
      </c>
      <c r="G271" s="812" t="s">
        <v>84</v>
      </c>
      <c r="H271" s="813">
        <v>0</v>
      </c>
      <c r="I271" s="652"/>
    </row>
    <row r="272" spans="1:9" s="653" customFormat="1" ht="48.75" customHeight="1" hidden="1">
      <c r="A272" s="782" t="s">
        <v>759</v>
      </c>
      <c r="B272" s="812" t="s">
        <v>117</v>
      </c>
      <c r="C272" s="812" t="s">
        <v>75</v>
      </c>
      <c r="D272" s="838" t="s">
        <v>139</v>
      </c>
      <c r="E272" s="839" t="s">
        <v>81</v>
      </c>
      <c r="F272" s="840" t="s">
        <v>762</v>
      </c>
      <c r="G272" s="812"/>
      <c r="H272" s="813">
        <f>H273</f>
        <v>0</v>
      </c>
      <c r="I272" s="652"/>
    </row>
    <row r="273" spans="1:9" s="653" customFormat="1" ht="48" customHeight="1" hidden="1">
      <c r="A273" s="782" t="s">
        <v>432</v>
      </c>
      <c r="B273" s="812" t="s">
        <v>117</v>
      </c>
      <c r="C273" s="812" t="s">
        <v>75</v>
      </c>
      <c r="D273" s="838" t="s">
        <v>139</v>
      </c>
      <c r="E273" s="839" t="s">
        <v>81</v>
      </c>
      <c r="F273" s="840" t="s">
        <v>762</v>
      </c>
      <c r="G273" s="812" t="s">
        <v>84</v>
      </c>
      <c r="H273" s="813">
        <v>0</v>
      </c>
      <c r="I273" s="652"/>
    </row>
    <row r="274" spans="1:9" s="653" customFormat="1" ht="48" customHeight="1" hidden="1">
      <c r="A274" s="782" t="s">
        <v>769</v>
      </c>
      <c r="B274" s="812" t="s">
        <v>117</v>
      </c>
      <c r="C274" s="812" t="s">
        <v>75</v>
      </c>
      <c r="D274" s="838" t="s">
        <v>139</v>
      </c>
      <c r="E274" s="839" t="s">
        <v>81</v>
      </c>
      <c r="F274" s="840" t="s">
        <v>770</v>
      </c>
      <c r="G274" s="812"/>
      <c r="H274" s="813">
        <f>H275</f>
        <v>0</v>
      </c>
      <c r="I274" s="652"/>
    </row>
    <row r="275" spans="1:9" s="653" customFormat="1" ht="48" customHeight="1" hidden="1">
      <c r="A275" s="782" t="s">
        <v>432</v>
      </c>
      <c r="B275" s="812" t="s">
        <v>117</v>
      </c>
      <c r="C275" s="812" t="s">
        <v>75</v>
      </c>
      <c r="D275" s="838" t="s">
        <v>139</v>
      </c>
      <c r="E275" s="839" t="s">
        <v>81</v>
      </c>
      <c r="F275" s="840" t="s">
        <v>770</v>
      </c>
      <c r="G275" s="812" t="s">
        <v>84</v>
      </c>
      <c r="H275" s="813">
        <v>0</v>
      </c>
      <c r="I275" s="652"/>
    </row>
    <row r="276" spans="1:9" s="650" customFormat="1" ht="33" customHeight="1">
      <c r="A276" s="780" t="s">
        <v>290</v>
      </c>
      <c r="B276" s="809" t="s">
        <v>117</v>
      </c>
      <c r="C276" s="809" t="s">
        <v>81</v>
      </c>
      <c r="D276" s="830"/>
      <c r="E276" s="836"/>
      <c r="F276" s="834"/>
      <c r="G276" s="809"/>
      <c r="H276" s="811">
        <f>+H277</f>
        <v>3982</v>
      </c>
      <c r="I276" s="649"/>
    </row>
    <row r="277" spans="1:9" s="650" customFormat="1" ht="60.75">
      <c r="A277" s="780" t="s">
        <v>715</v>
      </c>
      <c r="B277" s="809" t="s">
        <v>117</v>
      </c>
      <c r="C277" s="809" t="s">
        <v>81</v>
      </c>
      <c r="D277" s="690" t="s">
        <v>137</v>
      </c>
      <c r="E277" s="690"/>
      <c r="F277" s="837" t="s">
        <v>138</v>
      </c>
      <c r="G277" s="809"/>
      <c r="H277" s="811">
        <f>+H278</f>
        <v>3982</v>
      </c>
      <c r="I277" s="649"/>
    </row>
    <row r="278" spans="1:9" s="650" customFormat="1" ht="42">
      <c r="A278" s="781" t="s">
        <v>611</v>
      </c>
      <c r="B278" s="812" t="s">
        <v>117</v>
      </c>
      <c r="C278" s="812" t="s">
        <v>81</v>
      </c>
      <c r="D278" s="838" t="s">
        <v>291</v>
      </c>
      <c r="E278" s="839"/>
      <c r="F278" s="840" t="s">
        <v>138</v>
      </c>
      <c r="G278" s="812"/>
      <c r="H278" s="813">
        <f>H280</f>
        <v>3982</v>
      </c>
      <c r="I278" s="649"/>
    </row>
    <row r="279" spans="1:9" s="650" customFormat="1" ht="127.5" customHeight="1">
      <c r="A279" s="782" t="s">
        <v>453</v>
      </c>
      <c r="B279" s="812" t="s">
        <v>117</v>
      </c>
      <c r="C279" s="812" t="s">
        <v>81</v>
      </c>
      <c r="D279" s="776" t="s">
        <v>291</v>
      </c>
      <c r="E279" s="685" t="s">
        <v>76</v>
      </c>
      <c r="F279" s="806" t="s">
        <v>318</v>
      </c>
      <c r="G279" s="812"/>
      <c r="H279" s="813">
        <f>H280</f>
        <v>3982</v>
      </c>
      <c r="I279" s="649"/>
    </row>
    <row r="280" spans="1:9" s="650" customFormat="1" ht="22.5" customHeight="1">
      <c r="A280" s="782" t="s">
        <v>356</v>
      </c>
      <c r="B280" s="812" t="s">
        <v>117</v>
      </c>
      <c r="C280" s="812" t="s">
        <v>81</v>
      </c>
      <c r="D280" s="838" t="s">
        <v>291</v>
      </c>
      <c r="E280" s="839" t="s">
        <v>76</v>
      </c>
      <c r="F280" s="840" t="s">
        <v>454</v>
      </c>
      <c r="G280" s="812"/>
      <c r="H280" s="813">
        <f>SUM(H281:H281)</f>
        <v>3982</v>
      </c>
      <c r="I280" s="649"/>
    </row>
    <row r="281" spans="1:9" s="650" customFormat="1" ht="42">
      <c r="A281" s="781" t="s">
        <v>432</v>
      </c>
      <c r="B281" s="812" t="s">
        <v>117</v>
      </c>
      <c r="C281" s="812" t="s">
        <v>81</v>
      </c>
      <c r="D281" s="685" t="s">
        <v>291</v>
      </c>
      <c r="E281" s="685" t="s">
        <v>76</v>
      </c>
      <c r="F281" s="807" t="s">
        <v>454</v>
      </c>
      <c r="G281" s="812" t="s">
        <v>84</v>
      </c>
      <c r="H281" s="813">
        <v>3982</v>
      </c>
      <c r="I281" s="649"/>
    </row>
    <row r="282" spans="1:9" s="650" customFormat="1" ht="20.25" hidden="1">
      <c r="A282" s="779" t="s">
        <v>119</v>
      </c>
      <c r="B282" s="809" t="s">
        <v>125</v>
      </c>
      <c r="C282" s="809"/>
      <c r="D282" s="835"/>
      <c r="E282" s="836"/>
      <c r="F282" s="844"/>
      <c r="G282" s="809"/>
      <c r="H282" s="811">
        <f aca="true" t="shared" si="0" ref="H282:H287">H283</f>
        <v>0</v>
      </c>
      <c r="I282" s="649"/>
    </row>
    <row r="283" spans="1:9" s="650" customFormat="1" ht="20.25" hidden="1">
      <c r="A283" s="779" t="s">
        <v>120</v>
      </c>
      <c r="B283" s="809" t="s">
        <v>125</v>
      </c>
      <c r="C283" s="809" t="s">
        <v>75</v>
      </c>
      <c r="D283" s="690"/>
      <c r="E283" s="690"/>
      <c r="F283" s="837"/>
      <c r="G283" s="809"/>
      <c r="H283" s="811">
        <f t="shared" si="0"/>
        <v>0</v>
      </c>
      <c r="I283" s="649"/>
    </row>
    <row r="284" spans="1:9" s="650" customFormat="1" ht="60.75" hidden="1">
      <c r="A284" s="779" t="s">
        <v>492</v>
      </c>
      <c r="B284" s="809" t="s">
        <v>125</v>
      </c>
      <c r="C284" s="809" t="s">
        <v>75</v>
      </c>
      <c r="D284" s="830" t="s">
        <v>99</v>
      </c>
      <c r="E284" s="836" t="s">
        <v>316</v>
      </c>
      <c r="F284" s="844" t="s">
        <v>318</v>
      </c>
      <c r="G284" s="809"/>
      <c r="H284" s="811">
        <f t="shared" si="0"/>
        <v>0</v>
      </c>
      <c r="I284" s="649"/>
    </row>
    <row r="285" spans="1:9" s="650" customFormat="1" ht="63" hidden="1">
      <c r="A285" s="781" t="s">
        <v>500</v>
      </c>
      <c r="B285" s="812" t="s">
        <v>125</v>
      </c>
      <c r="C285" s="812" t="s">
        <v>75</v>
      </c>
      <c r="D285" s="776" t="s">
        <v>154</v>
      </c>
      <c r="E285" s="685" t="s">
        <v>316</v>
      </c>
      <c r="F285" s="807" t="s">
        <v>318</v>
      </c>
      <c r="G285" s="812"/>
      <c r="H285" s="813">
        <f t="shared" si="0"/>
        <v>0</v>
      </c>
      <c r="I285" s="649"/>
    </row>
    <row r="286" spans="1:9" s="650" customFormat="1" ht="42" hidden="1">
      <c r="A286" s="782" t="s">
        <v>705</v>
      </c>
      <c r="B286" s="812" t="s">
        <v>125</v>
      </c>
      <c r="C286" s="812" t="s">
        <v>75</v>
      </c>
      <c r="D286" s="842" t="s">
        <v>154</v>
      </c>
      <c r="E286" s="839" t="s">
        <v>76</v>
      </c>
      <c r="F286" s="840" t="s">
        <v>318</v>
      </c>
      <c r="G286" s="812"/>
      <c r="H286" s="813">
        <f t="shared" si="0"/>
        <v>0</v>
      </c>
      <c r="I286" s="649"/>
    </row>
    <row r="287" spans="1:9" s="650" customFormat="1" ht="21" hidden="1">
      <c r="A287" s="782" t="s">
        <v>121</v>
      </c>
      <c r="B287" s="812" t="s">
        <v>125</v>
      </c>
      <c r="C287" s="812" t="s">
        <v>75</v>
      </c>
      <c r="D287" s="776" t="s">
        <v>154</v>
      </c>
      <c r="E287" s="685" t="s">
        <v>76</v>
      </c>
      <c r="F287" s="807" t="s">
        <v>704</v>
      </c>
      <c r="G287" s="812"/>
      <c r="H287" s="813">
        <f t="shared" si="0"/>
        <v>0</v>
      </c>
      <c r="I287" s="649"/>
    </row>
    <row r="288" spans="1:9" s="650" customFormat="1" ht="21" hidden="1">
      <c r="A288" s="781" t="s">
        <v>706</v>
      </c>
      <c r="B288" s="812" t="s">
        <v>125</v>
      </c>
      <c r="C288" s="812" t="s">
        <v>75</v>
      </c>
      <c r="D288" s="842" t="s">
        <v>154</v>
      </c>
      <c r="E288" s="839" t="s">
        <v>76</v>
      </c>
      <c r="F288" s="840" t="s">
        <v>704</v>
      </c>
      <c r="G288" s="812" t="s">
        <v>123</v>
      </c>
      <c r="H288" s="813">
        <v>0</v>
      </c>
      <c r="I288" s="649"/>
    </row>
    <row r="289" spans="1:9" s="643" customFormat="1" ht="21">
      <c r="A289" s="779" t="s">
        <v>129</v>
      </c>
      <c r="B289" s="778">
        <v>11</v>
      </c>
      <c r="C289" s="809"/>
      <c r="D289" s="685"/>
      <c r="E289" s="685"/>
      <c r="F289" s="806"/>
      <c r="G289" s="812"/>
      <c r="H289" s="811">
        <f>+H290</f>
        <v>5000</v>
      </c>
      <c r="I289" s="646"/>
    </row>
    <row r="290" spans="1:9" s="643" customFormat="1" ht="21">
      <c r="A290" s="779" t="s">
        <v>130</v>
      </c>
      <c r="B290" s="778">
        <v>11</v>
      </c>
      <c r="C290" s="809" t="s">
        <v>76</v>
      </c>
      <c r="D290" s="830"/>
      <c r="E290" s="836"/>
      <c r="F290" s="855"/>
      <c r="G290" s="812"/>
      <c r="H290" s="811">
        <f>+H291</f>
        <v>5000</v>
      </c>
      <c r="I290" s="646"/>
    </row>
    <row r="291" spans="1:9" s="668" customFormat="1" ht="71.25" customHeight="1">
      <c r="A291" s="779" t="s">
        <v>935</v>
      </c>
      <c r="B291" s="809" t="s">
        <v>131</v>
      </c>
      <c r="C291" s="809" t="s">
        <v>76</v>
      </c>
      <c r="D291" s="729" t="s">
        <v>152</v>
      </c>
      <c r="E291" s="690" t="s">
        <v>316</v>
      </c>
      <c r="F291" s="851" t="s">
        <v>318</v>
      </c>
      <c r="G291" s="809"/>
      <c r="H291" s="811">
        <f>+H292</f>
        <v>5000</v>
      </c>
      <c r="I291" s="667"/>
    </row>
    <row r="292" spans="1:9" s="643" customFormat="1" ht="42">
      <c r="A292" s="781" t="s">
        <v>601</v>
      </c>
      <c r="B292" s="812" t="s">
        <v>131</v>
      </c>
      <c r="C292" s="812" t="s">
        <v>76</v>
      </c>
      <c r="D292" s="842" t="s">
        <v>132</v>
      </c>
      <c r="E292" s="839" t="s">
        <v>316</v>
      </c>
      <c r="F292" s="843" t="s">
        <v>318</v>
      </c>
      <c r="G292" s="812"/>
      <c r="H292" s="813">
        <f>H293</f>
        <v>5000</v>
      </c>
      <c r="I292" s="646"/>
    </row>
    <row r="293" spans="1:9" s="643" customFormat="1" ht="42">
      <c r="A293" s="782" t="s">
        <v>360</v>
      </c>
      <c r="B293" s="812" t="s">
        <v>131</v>
      </c>
      <c r="C293" s="812" t="s">
        <v>76</v>
      </c>
      <c r="D293" s="776" t="s">
        <v>361</v>
      </c>
      <c r="E293" s="685" t="s">
        <v>75</v>
      </c>
      <c r="F293" s="806" t="s">
        <v>318</v>
      </c>
      <c r="G293" s="812"/>
      <c r="H293" s="813">
        <f>H294+H296</f>
        <v>5000</v>
      </c>
      <c r="I293" s="646"/>
    </row>
    <row r="294" spans="1:9" s="643" customFormat="1" ht="63" hidden="1">
      <c r="A294" s="782" t="s">
        <v>243</v>
      </c>
      <c r="B294" s="812" t="s">
        <v>131</v>
      </c>
      <c r="C294" s="812" t="s">
        <v>76</v>
      </c>
      <c r="D294" s="842" t="s">
        <v>132</v>
      </c>
      <c r="E294" s="839" t="s">
        <v>75</v>
      </c>
      <c r="F294" s="843" t="s">
        <v>362</v>
      </c>
      <c r="G294" s="812"/>
      <c r="H294" s="813">
        <f>+H295</f>
        <v>0</v>
      </c>
      <c r="I294" s="646"/>
    </row>
    <row r="295" spans="1:9" s="643" customFormat="1" ht="42" hidden="1">
      <c r="A295" s="782" t="s">
        <v>432</v>
      </c>
      <c r="B295" s="812" t="s">
        <v>131</v>
      </c>
      <c r="C295" s="812" t="s">
        <v>76</v>
      </c>
      <c r="D295" s="776" t="s">
        <v>132</v>
      </c>
      <c r="E295" s="685" t="s">
        <v>75</v>
      </c>
      <c r="F295" s="806" t="s">
        <v>362</v>
      </c>
      <c r="G295" s="812" t="s">
        <v>84</v>
      </c>
      <c r="H295" s="813">
        <f>0</f>
        <v>0</v>
      </c>
      <c r="I295" s="646"/>
    </row>
    <row r="296" spans="1:9" s="643" customFormat="1" ht="42">
      <c r="A296" s="782" t="s">
        <v>244</v>
      </c>
      <c r="B296" s="812" t="s">
        <v>131</v>
      </c>
      <c r="C296" s="812" t="s">
        <v>76</v>
      </c>
      <c r="D296" s="842" t="s">
        <v>132</v>
      </c>
      <c r="E296" s="839" t="s">
        <v>75</v>
      </c>
      <c r="F296" s="843" t="s">
        <v>363</v>
      </c>
      <c r="G296" s="812"/>
      <c r="H296" s="813">
        <f>+H297</f>
        <v>5000</v>
      </c>
      <c r="I296" s="646"/>
    </row>
    <row r="297" spans="1:9" s="643" customFormat="1" ht="42">
      <c r="A297" s="782" t="s">
        <v>432</v>
      </c>
      <c r="B297" s="812" t="s">
        <v>131</v>
      </c>
      <c r="C297" s="812" t="s">
        <v>76</v>
      </c>
      <c r="D297" s="842" t="s">
        <v>132</v>
      </c>
      <c r="E297" s="839" t="s">
        <v>75</v>
      </c>
      <c r="F297" s="906" t="s">
        <v>363</v>
      </c>
      <c r="G297" s="812" t="s">
        <v>84</v>
      </c>
      <c r="H297" s="813">
        <v>5000</v>
      </c>
      <c r="I297" s="646"/>
    </row>
    <row r="298" spans="1:9" s="643" customFormat="1" ht="21">
      <c r="A298" s="861"/>
      <c r="B298" s="863"/>
      <c r="C298" s="863"/>
      <c r="D298" s="863"/>
      <c r="E298" s="863"/>
      <c r="F298" s="900"/>
      <c r="G298" s="863"/>
      <c r="H298" s="868"/>
      <c r="I298" s="646"/>
    </row>
    <row r="299" spans="1:9" s="643" customFormat="1" ht="21">
      <c r="A299" s="692"/>
      <c r="B299" s="693"/>
      <c r="C299" s="693"/>
      <c r="D299" s="693"/>
      <c r="E299" s="693"/>
      <c r="F299" s="694"/>
      <c r="G299" s="693"/>
      <c r="H299" s="695"/>
      <c r="I299" s="646"/>
    </row>
    <row r="300" spans="1:9" s="643" customFormat="1" ht="21">
      <c r="A300" s="696"/>
      <c r="B300" s="669"/>
      <c r="C300" s="669"/>
      <c r="D300" s="669"/>
      <c r="E300" s="669"/>
      <c r="F300" s="697"/>
      <c r="G300" s="669"/>
      <c r="H300" s="670"/>
      <c r="I300" s="646"/>
    </row>
    <row r="301" spans="1:9" s="643" customFormat="1" ht="21">
      <c r="A301" s="696"/>
      <c r="B301" s="669"/>
      <c r="C301" s="669"/>
      <c r="D301" s="669"/>
      <c r="E301" s="669"/>
      <c r="F301" s="697"/>
      <c r="G301" s="669"/>
      <c r="H301" s="670"/>
      <c r="I301" s="646"/>
    </row>
    <row r="302" spans="1:9" s="643" customFormat="1" ht="21">
      <c r="A302" s="696"/>
      <c r="B302" s="669"/>
      <c r="C302" s="669"/>
      <c r="D302" s="669"/>
      <c r="E302" s="669"/>
      <c r="F302" s="697"/>
      <c r="G302" s="669"/>
      <c r="H302" s="670"/>
      <c r="I302" s="646"/>
    </row>
    <row r="303" spans="1:9" s="643" customFormat="1" ht="21">
      <c r="A303" s="696"/>
      <c r="B303" s="669"/>
      <c r="C303" s="669"/>
      <c r="D303" s="669"/>
      <c r="E303" s="669"/>
      <c r="F303" s="697"/>
      <c r="G303" s="669"/>
      <c r="H303" s="670"/>
      <c r="I303" s="646"/>
    </row>
    <row r="304" spans="1:9" s="643" customFormat="1" ht="21">
      <c r="A304" s="696"/>
      <c r="B304" s="669"/>
      <c r="C304" s="669"/>
      <c r="D304" s="669"/>
      <c r="E304" s="669"/>
      <c r="F304" s="697"/>
      <c r="G304" s="669"/>
      <c r="H304" s="670"/>
      <c r="I304" s="646"/>
    </row>
    <row r="305" spans="1:9" s="643" customFormat="1" ht="21">
      <c r="A305" s="696"/>
      <c r="B305" s="669"/>
      <c r="C305" s="669"/>
      <c r="D305" s="669"/>
      <c r="E305" s="669"/>
      <c r="F305" s="697"/>
      <c r="G305" s="669"/>
      <c r="H305" s="670"/>
      <c r="I305" s="646"/>
    </row>
    <row r="306" spans="1:9" s="643" customFormat="1" ht="21">
      <c r="A306" s="696"/>
      <c r="B306" s="669"/>
      <c r="C306" s="669"/>
      <c r="D306" s="669"/>
      <c r="E306" s="669"/>
      <c r="F306" s="697"/>
      <c r="G306" s="669"/>
      <c r="H306" s="670"/>
      <c r="I306" s="646"/>
    </row>
    <row r="307" spans="1:9" s="643" customFormat="1" ht="21">
      <c r="A307" s="696"/>
      <c r="B307" s="669"/>
      <c r="C307" s="669"/>
      <c r="D307" s="669"/>
      <c r="E307" s="669"/>
      <c r="F307" s="697"/>
      <c r="G307" s="669"/>
      <c r="H307" s="670"/>
      <c r="I307" s="646"/>
    </row>
    <row r="308" spans="1:9" s="643" customFormat="1" ht="21">
      <c r="A308" s="696"/>
      <c r="B308" s="669"/>
      <c r="C308" s="669"/>
      <c r="D308" s="669"/>
      <c r="E308" s="669"/>
      <c r="F308" s="697"/>
      <c r="G308" s="669"/>
      <c r="H308" s="670"/>
      <c r="I308" s="646"/>
    </row>
    <row r="309" spans="1:9" s="643" customFormat="1" ht="21">
      <c r="A309" s="696"/>
      <c r="B309" s="669"/>
      <c r="C309" s="669"/>
      <c r="D309" s="669"/>
      <c r="E309" s="669"/>
      <c r="F309" s="697"/>
      <c r="G309" s="669"/>
      <c r="H309" s="670"/>
      <c r="I309" s="646"/>
    </row>
    <row r="310" spans="1:9" s="643" customFormat="1" ht="21">
      <c r="A310" s="696"/>
      <c r="B310" s="669"/>
      <c r="C310" s="669"/>
      <c r="D310" s="669"/>
      <c r="E310" s="669"/>
      <c r="F310" s="697"/>
      <c r="G310" s="669"/>
      <c r="H310" s="670"/>
      <c r="I310" s="646"/>
    </row>
    <row r="311" spans="1:9" s="643" customFormat="1" ht="21">
      <c r="A311" s="696"/>
      <c r="B311" s="669"/>
      <c r="C311" s="669"/>
      <c r="D311" s="669"/>
      <c r="E311" s="669"/>
      <c r="F311" s="697"/>
      <c r="G311" s="669"/>
      <c r="H311" s="670"/>
      <c r="I311" s="646"/>
    </row>
    <row r="312" spans="1:9" s="643" customFormat="1" ht="21">
      <c r="A312" s="696"/>
      <c r="B312" s="669"/>
      <c r="C312" s="669"/>
      <c r="D312" s="669"/>
      <c r="E312" s="669"/>
      <c r="F312" s="697"/>
      <c r="G312" s="669"/>
      <c r="H312" s="670"/>
      <c r="I312" s="646"/>
    </row>
    <row r="313" spans="1:9" s="643" customFormat="1" ht="21">
      <c r="A313" s="696"/>
      <c r="B313" s="669"/>
      <c r="C313" s="669"/>
      <c r="D313" s="669"/>
      <c r="E313" s="669"/>
      <c r="F313" s="697"/>
      <c r="G313" s="669"/>
      <c r="H313" s="670"/>
      <c r="I313" s="646"/>
    </row>
    <row r="314" spans="1:9" s="643" customFormat="1" ht="21">
      <c r="A314" s="696"/>
      <c r="B314" s="669"/>
      <c r="C314" s="669"/>
      <c r="D314" s="669"/>
      <c r="E314" s="669"/>
      <c r="F314" s="697"/>
      <c r="G314" s="669"/>
      <c r="H314" s="670"/>
      <c r="I314" s="646"/>
    </row>
    <row r="315" spans="1:9" s="643" customFormat="1" ht="21">
      <c r="A315" s="696"/>
      <c r="B315" s="669"/>
      <c r="C315" s="669"/>
      <c r="D315" s="669"/>
      <c r="E315" s="669"/>
      <c r="F315" s="697"/>
      <c r="G315" s="669"/>
      <c r="H315" s="670"/>
      <c r="I315" s="646"/>
    </row>
    <row r="316" spans="1:9" s="643" customFormat="1" ht="21">
      <c r="A316" s="696"/>
      <c r="B316" s="669"/>
      <c r="C316" s="669"/>
      <c r="D316" s="669"/>
      <c r="E316" s="669"/>
      <c r="F316" s="697"/>
      <c r="G316" s="669"/>
      <c r="H316" s="670"/>
      <c r="I316" s="646"/>
    </row>
    <row r="317" spans="1:9" s="643" customFormat="1" ht="21">
      <c r="A317" s="696"/>
      <c r="B317" s="669"/>
      <c r="C317" s="669"/>
      <c r="D317" s="669"/>
      <c r="E317" s="669"/>
      <c r="F317" s="697"/>
      <c r="G317" s="669"/>
      <c r="H317" s="670"/>
      <c r="I317" s="646"/>
    </row>
    <row r="318" spans="1:9" s="643" customFormat="1" ht="21">
      <c r="A318" s="696"/>
      <c r="B318" s="669"/>
      <c r="C318" s="669"/>
      <c r="D318" s="669"/>
      <c r="E318" s="669"/>
      <c r="F318" s="697"/>
      <c r="G318" s="669"/>
      <c r="H318" s="670"/>
      <c r="I318" s="646"/>
    </row>
    <row r="319" spans="1:9" s="643" customFormat="1" ht="21">
      <c r="A319" s="696"/>
      <c r="B319" s="669"/>
      <c r="C319" s="669"/>
      <c r="D319" s="669"/>
      <c r="E319" s="669"/>
      <c r="F319" s="697"/>
      <c r="G319" s="669"/>
      <c r="H319" s="670"/>
      <c r="I319" s="646"/>
    </row>
    <row r="320" spans="1:9" s="643" customFormat="1" ht="21">
      <c r="A320" s="696"/>
      <c r="B320" s="669"/>
      <c r="C320" s="669"/>
      <c r="D320" s="669"/>
      <c r="E320" s="669"/>
      <c r="F320" s="697"/>
      <c r="G320" s="669"/>
      <c r="H320" s="670"/>
      <c r="I320" s="646"/>
    </row>
    <row r="321" spans="1:9" s="643" customFormat="1" ht="21">
      <c r="A321" s="696"/>
      <c r="B321" s="669"/>
      <c r="C321" s="669"/>
      <c r="D321" s="669"/>
      <c r="E321" s="669"/>
      <c r="F321" s="697"/>
      <c r="G321" s="669"/>
      <c r="H321" s="670"/>
      <c r="I321" s="646"/>
    </row>
    <row r="322" spans="1:9" s="643" customFormat="1" ht="21">
      <c r="A322" s="696"/>
      <c r="B322" s="669"/>
      <c r="C322" s="669"/>
      <c r="D322" s="669"/>
      <c r="E322" s="669"/>
      <c r="F322" s="697"/>
      <c r="G322" s="669"/>
      <c r="H322" s="670"/>
      <c r="I322" s="646"/>
    </row>
    <row r="323" spans="1:9" s="643" customFormat="1" ht="21">
      <c r="A323" s="696"/>
      <c r="B323" s="669"/>
      <c r="C323" s="669"/>
      <c r="D323" s="669"/>
      <c r="E323" s="669"/>
      <c r="F323" s="697"/>
      <c r="G323" s="669"/>
      <c r="H323" s="670"/>
      <c r="I323" s="646"/>
    </row>
    <row r="324" spans="1:9" s="643" customFormat="1" ht="21">
      <c r="A324" s="696"/>
      <c r="B324" s="669"/>
      <c r="C324" s="669"/>
      <c r="D324" s="669"/>
      <c r="E324" s="669"/>
      <c r="F324" s="697"/>
      <c r="G324" s="669"/>
      <c r="H324" s="670"/>
      <c r="I324" s="646"/>
    </row>
    <row r="325" spans="1:9" s="643" customFormat="1" ht="21">
      <c r="A325" s="696"/>
      <c r="B325" s="669"/>
      <c r="C325" s="669"/>
      <c r="D325" s="669"/>
      <c r="E325" s="669"/>
      <c r="F325" s="697"/>
      <c r="G325" s="669"/>
      <c r="H325" s="670"/>
      <c r="I325" s="646"/>
    </row>
    <row r="326" spans="1:9" s="643" customFormat="1" ht="21">
      <c r="A326" s="696"/>
      <c r="B326" s="669"/>
      <c r="C326" s="669"/>
      <c r="D326" s="669"/>
      <c r="E326" s="669"/>
      <c r="F326" s="697"/>
      <c r="G326" s="669"/>
      <c r="H326" s="670"/>
      <c r="I326" s="646"/>
    </row>
    <row r="327" spans="1:9" s="643" customFormat="1" ht="21">
      <c r="A327" s="696"/>
      <c r="B327" s="669"/>
      <c r="C327" s="669"/>
      <c r="D327" s="669"/>
      <c r="E327" s="669"/>
      <c r="F327" s="697"/>
      <c r="G327" s="669"/>
      <c r="H327" s="670"/>
      <c r="I327" s="646"/>
    </row>
    <row r="328" spans="1:9" s="643" customFormat="1" ht="21">
      <c r="A328" s="696"/>
      <c r="B328" s="669"/>
      <c r="C328" s="669"/>
      <c r="D328" s="669"/>
      <c r="E328" s="669"/>
      <c r="F328" s="697"/>
      <c r="G328" s="669"/>
      <c r="H328" s="670"/>
      <c r="I328" s="646"/>
    </row>
    <row r="329" spans="1:9" s="643" customFormat="1" ht="21">
      <c r="A329" s="696"/>
      <c r="B329" s="669"/>
      <c r="C329" s="669"/>
      <c r="D329" s="669"/>
      <c r="E329" s="669"/>
      <c r="F329" s="697"/>
      <c r="G329" s="669"/>
      <c r="H329" s="670"/>
      <c r="I329" s="646"/>
    </row>
    <row r="330" spans="1:9" s="643" customFormat="1" ht="21">
      <c r="A330" s="696"/>
      <c r="B330" s="669"/>
      <c r="C330" s="669"/>
      <c r="D330" s="669"/>
      <c r="E330" s="669"/>
      <c r="F330" s="697"/>
      <c r="G330" s="669"/>
      <c r="H330" s="670"/>
      <c r="I330" s="646"/>
    </row>
    <row r="331" spans="1:9" s="643" customFormat="1" ht="21">
      <c r="A331" s="696"/>
      <c r="B331" s="669"/>
      <c r="C331" s="669"/>
      <c r="D331" s="669"/>
      <c r="E331" s="669"/>
      <c r="F331" s="697"/>
      <c r="G331" s="669"/>
      <c r="H331" s="670"/>
      <c r="I331" s="646"/>
    </row>
    <row r="332" spans="1:9" s="643" customFormat="1" ht="21">
      <c r="A332" s="696"/>
      <c r="B332" s="669"/>
      <c r="C332" s="669"/>
      <c r="D332" s="669"/>
      <c r="E332" s="669"/>
      <c r="F332" s="697"/>
      <c r="G332" s="669"/>
      <c r="H332" s="670"/>
      <c r="I332" s="646"/>
    </row>
    <row r="333" spans="1:9" s="643" customFormat="1" ht="21">
      <c r="A333" s="696"/>
      <c r="B333" s="669"/>
      <c r="C333" s="669"/>
      <c r="D333" s="669"/>
      <c r="E333" s="669"/>
      <c r="F333" s="697"/>
      <c r="G333" s="669"/>
      <c r="H333" s="670"/>
      <c r="I333" s="646"/>
    </row>
    <row r="334" spans="1:9" s="643" customFormat="1" ht="21">
      <c r="A334" s="696"/>
      <c r="B334" s="669"/>
      <c r="C334" s="669"/>
      <c r="D334" s="669"/>
      <c r="E334" s="669"/>
      <c r="F334" s="697"/>
      <c r="G334" s="669"/>
      <c r="H334" s="670"/>
      <c r="I334" s="646"/>
    </row>
  </sheetData>
  <sheetProtection/>
  <mergeCells count="8">
    <mergeCell ref="D10:F10"/>
    <mergeCell ref="A8:H8"/>
    <mergeCell ref="A1:H1"/>
    <mergeCell ref="A2:H2"/>
    <mergeCell ref="A3:H3"/>
    <mergeCell ref="A4:H4"/>
    <mergeCell ref="A5:H5"/>
    <mergeCell ref="A6:H6"/>
  </mergeCells>
  <printOptions/>
  <pageMargins left="0.7086614173228347" right="0.24" top="0.3937007874015748" bottom="0.31496062992125984" header="0.31496062992125984" footer="0.2362204724409449"/>
  <pageSetup blackAndWhite="1" fitToHeight="13" fitToWidth="1" horizontalDpi="600" verticalDpi="600" orientation="portrait" paperSize="9" scale="51"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IV344"/>
  <sheetViews>
    <sheetView view="pageBreakPreview" zoomScale="60" zoomScaleNormal="70" zoomScalePageLayoutView="0" workbookViewId="0" topLeftCell="A1">
      <selection activeCell="H334" sqref="H334"/>
    </sheetView>
  </sheetViews>
  <sheetFormatPr defaultColWidth="9.140625" defaultRowHeight="15"/>
  <cols>
    <col min="1" max="1" width="114.421875" style="696" customWidth="1"/>
    <col min="2" max="2" width="6.8515625" style="671" customWidth="1"/>
    <col min="3" max="3" width="7.7109375" style="671" customWidth="1"/>
    <col min="4" max="5" width="7.421875" style="698" customWidth="1"/>
    <col min="6" max="6" width="10.140625" style="699" customWidth="1"/>
    <col min="7" max="7" width="7.00390625" style="671" customWidth="1"/>
    <col min="8" max="8" width="24.00390625" style="671" customWidth="1"/>
    <col min="9" max="9" width="22.140625" style="672" customWidth="1"/>
    <col min="10" max="10" width="30.140625" style="673" customWidth="1"/>
    <col min="11" max="11" width="28.8515625" style="674" customWidth="1"/>
    <col min="12" max="12" width="18.7109375" style="674" bestFit="1" customWidth="1"/>
    <col min="13" max="16384" width="9.140625" style="674" customWidth="1"/>
  </cols>
  <sheetData>
    <row r="1" spans="1:9" s="635" customFormat="1" ht="20.25" customHeight="1">
      <c r="A1" s="1057" t="s">
        <v>711</v>
      </c>
      <c r="B1" s="1057"/>
      <c r="C1" s="1057"/>
      <c r="D1" s="1057"/>
      <c r="E1" s="1057"/>
      <c r="F1" s="1057"/>
      <c r="G1" s="1057"/>
      <c r="H1" s="1057"/>
      <c r="I1" s="1057"/>
    </row>
    <row r="2" spans="1:9" s="635" customFormat="1" ht="20.25" customHeight="1">
      <c r="A2" s="1057" t="s">
        <v>210</v>
      </c>
      <c r="B2" s="1057"/>
      <c r="C2" s="1057"/>
      <c r="D2" s="1057"/>
      <c r="E2" s="1057"/>
      <c r="F2" s="1057"/>
      <c r="G2" s="1057"/>
      <c r="H2" s="1057"/>
      <c r="I2" s="1057"/>
    </row>
    <row r="3" spans="1:9" s="635" customFormat="1" ht="20.25" customHeight="1">
      <c r="A3" s="1057" t="s">
        <v>930</v>
      </c>
      <c r="B3" s="1057"/>
      <c r="C3" s="1057"/>
      <c r="D3" s="1057"/>
      <c r="E3" s="1057"/>
      <c r="F3" s="1057"/>
      <c r="G3" s="1057"/>
      <c r="H3" s="1057"/>
      <c r="I3" s="1057"/>
    </row>
    <row r="4" spans="1:9" s="636" customFormat="1" ht="20.25" customHeight="1">
      <c r="A4" s="1058" t="s">
        <v>369</v>
      </c>
      <c r="B4" s="1058"/>
      <c r="C4" s="1058"/>
      <c r="D4" s="1058"/>
      <c r="E4" s="1058"/>
      <c r="F4" s="1058"/>
      <c r="G4" s="1058"/>
      <c r="H4" s="1058"/>
      <c r="I4" s="1058"/>
    </row>
    <row r="5" spans="1:9" s="636" customFormat="1" ht="18" customHeight="1">
      <c r="A5" s="1058" t="s">
        <v>773</v>
      </c>
      <c r="B5" s="1058"/>
      <c r="C5" s="1058"/>
      <c r="D5" s="1058"/>
      <c r="E5" s="1058"/>
      <c r="F5" s="1058"/>
      <c r="G5" s="1058"/>
      <c r="H5" s="1058"/>
      <c r="I5" s="1058"/>
    </row>
    <row r="6" spans="1:9" s="636" customFormat="1" ht="27" customHeight="1" hidden="1">
      <c r="A6" s="1059" t="s">
        <v>771</v>
      </c>
      <c r="B6" s="1059"/>
      <c r="C6" s="1059"/>
      <c r="D6" s="1059"/>
      <c r="E6" s="1059"/>
      <c r="F6" s="1059"/>
      <c r="G6" s="1059"/>
      <c r="H6" s="1059"/>
      <c r="I6" s="1059"/>
    </row>
    <row r="7" spans="1:9" s="636" customFormat="1" ht="20.25" customHeight="1">
      <c r="A7" s="725"/>
      <c r="B7" s="725"/>
      <c r="C7" s="725"/>
      <c r="D7" s="725"/>
      <c r="E7" s="725"/>
      <c r="F7" s="725"/>
      <c r="G7" s="725"/>
      <c r="H7" s="725"/>
      <c r="I7" s="725"/>
    </row>
    <row r="8" spans="1:9" s="636" customFormat="1" ht="92.25" customHeight="1">
      <c r="A8" s="1056" t="s">
        <v>783</v>
      </c>
      <c r="B8" s="1056"/>
      <c r="C8" s="1056"/>
      <c r="D8" s="1056"/>
      <c r="E8" s="1056"/>
      <c r="F8" s="1056"/>
      <c r="G8" s="1056"/>
      <c r="H8" s="1056"/>
      <c r="I8" s="1056"/>
    </row>
    <row r="9" spans="1:9" s="637" customFormat="1" ht="21">
      <c r="A9" s="675"/>
      <c r="B9" s="676"/>
      <c r="C9" s="676"/>
      <c r="D9" s="677"/>
      <c r="E9" s="678"/>
      <c r="F9" s="676"/>
      <c r="G9" s="772"/>
      <c r="H9" s="772"/>
      <c r="I9" s="773" t="s">
        <v>319</v>
      </c>
    </row>
    <row r="10" spans="1:12" s="639" customFormat="1" ht="54" customHeight="1">
      <c r="A10" s="778" t="s">
        <v>136</v>
      </c>
      <c r="B10" s="809" t="s">
        <v>71</v>
      </c>
      <c r="C10" s="809" t="s">
        <v>72</v>
      </c>
      <c r="D10" s="1053" t="s">
        <v>135</v>
      </c>
      <c r="E10" s="1054"/>
      <c r="F10" s="1055"/>
      <c r="G10" s="809" t="s">
        <v>73</v>
      </c>
      <c r="H10" s="871" t="s">
        <v>708</v>
      </c>
      <c r="I10" s="810" t="s">
        <v>775</v>
      </c>
      <c r="J10" s="638"/>
      <c r="L10" s="640"/>
    </row>
    <row r="11" spans="1:12" s="643" customFormat="1" ht="21">
      <c r="A11" s="779" t="s">
        <v>78</v>
      </c>
      <c r="B11" s="809"/>
      <c r="C11" s="809"/>
      <c r="D11" s="690"/>
      <c r="E11" s="690"/>
      <c r="F11" s="690"/>
      <c r="G11" s="809"/>
      <c r="H11" s="872">
        <f>+H13+H12</f>
        <v>10065324</v>
      </c>
      <c r="I11" s="872">
        <f>+I13+I12</f>
        <v>10095601</v>
      </c>
      <c r="J11" s="641">
        <f>H11-'прил 6.'!C13</f>
        <v>0</v>
      </c>
      <c r="K11" s="641">
        <f>I11-'прил 6.'!D13</f>
        <v>0</v>
      </c>
      <c r="L11" s="642"/>
    </row>
    <row r="12" spans="1:12" s="643" customFormat="1" ht="21">
      <c r="A12" s="779" t="s">
        <v>714</v>
      </c>
      <c r="B12" s="809"/>
      <c r="C12" s="835"/>
      <c r="D12" s="835"/>
      <c r="E12" s="836"/>
      <c r="F12" s="831"/>
      <c r="G12" s="831"/>
      <c r="H12" s="872">
        <f>'прил 6.'!C13*0.025</f>
        <v>251633.1</v>
      </c>
      <c r="I12" s="869">
        <f>'прил 6.'!D13*0.05</f>
        <v>504780.05000000005</v>
      </c>
      <c r="J12" s="641">
        <f>222719.14/9111178.55</f>
        <v>0.024444602723760693</v>
      </c>
      <c r="K12" s="642">
        <f>447295.13/9153173.55</f>
        <v>0.048867764558009494</v>
      </c>
      <c r="L12" s="642"/>
    </row>
    <row r="13" spans="1:11" s="643" customFormat="1" ht="21">
      <c r="A13" s="779" t="s">
        <v>245</v>
      </c>
      <c r="B13" s="809"/>
      <c r="C13" s="809"/>
      <c r="D13" s="911"/>
      <c r="E13" s="912"/>
      <c r="F13" s="913"/>
      <c r="G13" s="809"/>
      <c r="H13" s="873">
        <f>H14+H116+H123+H151+H202+H252+H259+H299+H292</f>
        <v>9813690.9</v>
      </c>
      <c r="I13" s="811">
        <f>I14+I116+I123+I151+I202+I252+I259+I299+I292</f>
        <v>9590820.95</v>
      </c>
      <c r="J13" s="644"/>
      <c r="K13" s="645"/>
    </row>
    <row r="14" spans="1:12" s="643" customFormat="1" ht="21">
      <c r="A14" s="779" t="s">
        <v>79</v>
      </c>
      <c r="B14" s="809" t="s">
        <v>75</v>
      </c>
      <c r="C14" s="809"/>
      <c r="D14" s="690"/>
      <c r="E14" s="690"/>
      <c r="F14" s="690"/>
      <c r="G14" s="809"/>
      <c r="H14" s="873">
        <f>H15+H20+H27+H54+H59</f>
        <v>6274890</v>
      </c>
      <c r="I14" s="811">
        <f>I15+I20+I27+I54+I59</f>
        <v>6312027</v>
      </c>
      <c r="J14" s="727"/>
      <c r="K14" s="642"/>
      <c r="L14" s="642"/>
    </row>
    <row r="15" spans="1:10" s="643" customFormat="1" ht="40.5">
      <c r="A15" s="780" t="s">
        <v>80</v>
      </c>
      <c r="B15" s="809" t="s">
        <v>75</v>
      </c>
      <c r="C15" s="809" t="s">
        <v>76</v>
      </c>
      <c r="D15" s="835"/>
      <c r="E15" s="836"/>
      <c r="F15" s="831"/>
      <c r="G15" s="809"/>
      <c r="H15" s="873">
        <f aca="true" t="shared" si="0" ref="H15:I18">+H16</f>
        <v>810000</v>
      </c>
      <c r="I15" s="811">
        <f t="shared" si="0"/>
        <v>810000</v>
      </c>
      <c r="J15" s="646"/>
    </row>
    <row r="16" spans="1:10" s="648" customFormat="1" ht="21">
      <c r="A16" s="792" t="s">
        <v>163</v>
      </c>
      <c r="B16" s="827" t="s">
        <v>75</v>
      </c>
      <c r="C16" s="827" t="s">
        <v>76</v>
      </c>
      <c r="D16" s="690" t="s">
        <v>162</v>
      </c>
      <c r="E16" s="690" t="s">
        <v>316</v>
      </c>
      <c r="F16" s="851" t="s">
        <v>318</v>
      </c>
      <c r="G16" s="827"/>
      <c r="H16" s="874">
        <f t="shared" si="0"/>
        <v>810000</v>
      </c>
      <c r="I16" s="828">
        <f t="shared" si="0"/>
        <v>810000</v>
      </c>
      <c r="J16" s="647"/>
    </row>
    <row r="17" spans="1:10" s="650" customFormat="1" ht="21">
      <c r="A17" s="784" t="s">
        <v>165</v>
      </c>
      <c r="B17" s="816" t="s">
        <v>75</v>
      </c>
      <c r="C17" s="816" t="s">
        <v>76</v>
      </c>
      <c r="D17" s="838" t="s">
        <v>164</v>
      </c>
      <c r="E17" s="839" t="s">
        <v>316</v>
      </c>
      <c r="F17" s="843" t="s">
        <v>318</v>
      </c>
      <c r="G17" s="816"/>
      <c r="H17" s="875">
        <f t="shared" si="0"/>
        <v>810000</v>
      </c>
      <c r="I17" s="817">
        <f t="shared" si="0"/>
        <v>810000</v>
      </c>
      <c r="J17" s="649"/>
    </row>
    <row r="18" spans="1:10" s="650" customFormat="1" ht="21">
      <c r="A18" s="784" t="s">
        <v>142</v>
      </c>
      <c r="B18" s="816" t="s">
        <v>75</v>
      </c>
      <c r="C18" s="816" t="s">
        <v>76</v>
      </c>
      <c r="D18" s="685" t="s">
        <v>164</v>
      </c>
      <c r="E18" s="685" t="s">
        <v>316</v>
      </c>
      <c r="F18" s="806" t="s">
        <v>317</v>
      </c>
      <c r="G18" s="816"/>
      <c r="H18" s="875">
        <f t="shared" si="0"/>
        <v>810000</v>
      </c>
      <c r="I18" s="817">
        <f t="shared" si="0"/>
        <v>810000</v>
      </c>
      <c r="J18" s="649"/>
    </row>
    <row r="19" spans="1:10" s="650" customFormat="1" ht="65.25" customHeight="1">
      <c r="A19" s="781" t="s">
        <v>82</v>
      </c>
      <c r="B19" s="812" t="s">
        <v>75</v>
      </c>
      <c r="C19" s="812" t="s">
        <v>76</v>
      </c>
      <c r="D19" s="838" t="s">
        <v>164</v>
      </c>
      <c r="E19" s="839" t="s">
        <v>316</v>
      </c>
      <c r="F19" s="843" t="s">
        <v>317</v>
      </c>
      <c r="G19" s="816" t="s">
        <v>77</v>
      </c>
      <c r="H19" s="875">
        <v>810000</v>
      </c>
      <c r="I19" s="817">
        <v>810000</v>
      </c>
      <c r="J19" s="651"/>
    </row>
    <row r="20" spans="1:10" s="650" customFormat="1" ht="60.75">
      <c r="A20" s="780" t="s">
        <v>92</v>
      </c>
      <c r="B20" s="809" t="s">
        <v>75</v>
      </c>
      <c r="C20" s="809" t="s">
        <v>81</v>
      </c>
      <c r="D20" s="690"/>
      <c r="E20" s="690"/>
      <c r="F20" s="690"/>
      <c r="G20" s="809"/>
      <c r="H20" s="873">
        <f aca="true" t="shared" si="1" ref="H20:I22">+H21</f>
        <v>1781040</v>
      </c>
      <c r="I20" s="811">
        <f t="shared" si="1"/>
        <v>1781040</v>
      </c>
      <c r="J20" s="651"/>
    </row>
    <row r="21" spans="1:10" s="650" customFormat="1" ht="21" customHeight="1">
      <c r="A21" s="792" t="s">
        <v>167</v>
      </c>
      <c r="B21" s="827" t="s">
        <v>75</v>
      </c>
      <c r="C21" s="827" t="s">
        <v>81</v>
      </c>
      <c r="D21" s="835" t="s">
        <v>166</v>
      </c>
      <c r="E21" s="836" t="s">
        <v>316</v>
      </c>
      <c r="F21" s="855" t="s">
        <v>318</v>
      </c>
      <c r="G21" s="827"/>
      <c r="H21" s="874">
        <f t="shared" si="1"/>
        <v>1781040</v>
      </c>
      <c r="I21" s="828">
        <f t="shared" si="1"/>
        <v>1781040</v>
      </c>
      <c r="J21" s="649"/>
    </row>
    <row r="22" spans="1:10" s="650" customFormat="1" ht="21">
      <c r="A22" s="784" t="s">
        <v>169</v>
      </c>
      <c r="B22" s="816" t="s">
        <v>75</v>
      </c>
      <c r="C22" s="816" t="s">
        <v>81</v>
      </c>
      <c r="D22" s="685" t="s">
        <v>168</v>
      </c>
      <c r="E22" s="685" t="s">
        <v>316</v>
      </c>
      <c r="F22" s="806" t="s">
        <v>318</v>
      </c>
      <c r="G22" s="816"/>
      <c r="H22" s="875">
        <f t="shared" si="1"/>
        <v>1781040</v>
      </c>
      <c r="I22" s="817">
        <f t="shared" si="1"/>
        <v>1781040</v>
      </c>
      <c r="J22" s="649"/>
    </row>
    <row r="23" spans="1:10" s="650" customFormat="1" ht="21">
      <c r="A23" s="784" t="s">
        <v>142</v>
      </c>
      <c r="B23" s="816" t="s">
        <v>75</v>
      </c>
      <c r="C23" s="816" t="s">
        <v>81</v>
      </c>
      <c r="D23" s="838" t="s">
        <v>168</v>
      </c>
      <c r="E23" s="839" t="s">
        <v>316</v>
      </c>
      <c r="F23" s="843" t="s">
        <v>317</v>
      </c>
      <c r="G23" s="816"/>
      <c r="H23" s="875">
        <f>SUM(H24:H26)</f>
        <v>1781040</v>
      </c>
      <c r="I23" s="817">
        <f>SUM(I24:I26)</f>
        <v>1781040</v>
      </c>
      <c r="J23" s="649"/>
    </row>
    <row r="24" spans="1:10" s="650" customFormat="1" ht="64.5" customHeight="1">
      <c r="A24" s="781" t="s">
        <v>82</v>
      </c>
      <c r="B24" s="812" t="s">
        <v>75</v>
      </c>
      <c r="C24" s="812" t="s">
        <v>81</v>
      </c>
      <c r="D24" s="685" t="s">
        <v>168</v>
      </c>
      <c r="E24" s="685" t="s">
        <v>316</v>
      </c>
      <c r="F24" s="806" t="s">
        <v>317</v>
      </c>
      <c r="G24" s="816" t="s">
        <v>77</v>
      </c>
      <c r="H24" s="875">
        <f>'прил 7'!H23-17900</f>
        <v>1732618</v>
      </c>
      <c r="I24" s="817">
        <f>H24</f>
        <v>1732618</v>
      </c>
      <c r="J24" s="649"/>
    </row>
    <row r="25" spans="1:10" s="650" customFormat="1" ht="42">
      <c r="A25" s="782" t="s">
        <v>432</v>
      </c>
      <c r="B25" s="812" t="s">
        <v>75</v>
      </c>
      <c r="C25" s="812" t="s">
        <v>81</v>
      </c>
      <c r="D25" s="838" t="s">
        <v>168</v>
      </c>
      <c r="E25" s="839" t="s">
        <v>316</v>
      </c>
      <c r="F25" s="843" t="s">
        <v>317</v>
      </c>
      <c r="G25" s="816" t="s">
        <v>84</v>
      </c>
      <c r="H25" s="875">
        <v>25000</v>
      </c>
      <c r="I25" s="817">
        <v>25000</v>
      </c>
      <c r="J25" s="649"/>
    </row>
    <row r="26" spans="1:10" s="650" customFormat="1" ht="21">
      <c r="A26" s="782" t="s">
        <v>85</v>
      </c>
      <c r="B26" s="812" t="s">
        <v>75</v>
      </c>
      <c r="C26" s="812" t="s">
        <v>81</v>
      </c>
      <c r="D26" s="685" t="s">
        <v>168</v>
      </c>
      <c r="E26" s="685" t="s">
        <v>316</v>
      </c>
      <c r="F26" s="806" t="s">
        <v>317</v>
      </c>
      <c r="G26" s="816" t="s">
        <v>86</v>
      </c>
      <c r="H26" s="875">
        <f>26922-3500</f>
        <v>23422</v>
      </c>
      <c r="I26" s="817">
        <f>26922-3500</f>
        <v>23422</v>
      </c>
      <c r="J26" s="649"/>
    </row>
    <row r="27" spans="1:10" s="650" customFormat="1" ht="40.5">
      <c r="A27" s="779" t="s">
        <v>93</v>
      </c>
      <c r="B27" s="809" t="s">
        <v>75</v>
      </c>
      <c r="C27" s="809" t="s">
        <v>87</v>
      </c>
      <c r="D27" s="835"/>
      <c r="E27" s="836"/>
      <c r="F27" s="844"/>
      <c r="G27" s="809"/>
      <c r="H27" s="873">
        <f>+H28+H46</f>
        <v>49340</v>
      </c>
      <c r="I27" s="811">
        <f>+I28+I46</f>
        <v>49340</v>
      </c>
      <c r="J27" s="649"/>
    </row>
    <row r="28" spans="1:10" s="650" customFormat="1" ht="40.5">
      <c r="A28" s="792" t="s">
        <v>171</v>
      </c>
      <c r="B28" s="827" t="s">
        <v>75</v>
      </c>
      <c r="C28" s="827" t="s">
        <v>87</v>
      </c>
      <c r="D28" s="690" t="s">
        <v>170</v>
      </c>
      <c r="E28" s="690" t="s">
        <v>316</v>
      </c>
      <c r="F28" s="851" t="s">
        <v>318</v>
      </c>
      <c r="G28" s="827"/>
      <c r="H28" s="874">
        <f>+H29+H34+H39</f>
        <v>36000</v>
      </c>
      <c r="I28" s="828">
        <f>+I29+I34+I39</f>
        <v>36000</v>
      </c>
      <c r="J28" s="649"/>
    </row>
    <row r="29" spans="1:10" s="650" customFormat="1" ht="21">
      <c r="A29" s="793" t="s">
        <v>177</v>
      </c>
      <c r="B29" s="816" t="s">
        <v>75</v>
      </c>
      <c r="C29" s="816" t="s">
        <v>87</v>
      </c>
      <c r="D29" s="838" t="s">
        <v>176</v>
      </c>
      <c r="E29" s="839" t="s">
        <v>316</v>
      </c>
      <c r="F29" s="843" t="s">
        <v>318</v>
      </c>
      <c r="G29" s="816"/>
      <c r="H29" s="875">
        <f>+H30</f>
        <v>36000</v>
      </c>
      <c r="I29" s="817">
        <f>+I30</f>
        <v>36000</v>
      </c>
      <c r="J29" s="649"/>
    </row>
    <row r="30" spans="1:10" s="650" customFormat="1" ht="43.5" customHeight="1">
      <c r="A30" s="794" t="s">
        <v>599</v>
      </c>
      <c r="B30" s="816" t="s">
        <v>75</v>
      </c>
      <c r="C30" s="816" t="s">
        <v>87</v>
      </c>
      <c r="D30" s="685" t="s">
        <v>176</v>
      </c>
      <c r="E30" s="685" t="s">
        <v>316</v>
      </c>
      <c r="F30" s="887" t="s">
        <v>600</v>
      </c>
      <c r="G30" s="816"/>
      <c r="H30" s="875">
        <f>SUM(H31:H33)</f>
        <v>36000</v>
      </c>
      <c r="I30" s="817">
        <f>SUM(I31:I33)</f>
        <v>36000</v>
      </c>
      <c r="J30" s="649"/>
    </row>
    <row r="31" spans="1:10" s="650" customFormat="1" ht="33.75" customHeight="1">
      <c r="A31" s="795" t="s">
        <v>88</v>
      </c>
      <c r="B31" s="812" t="s">
        <v>75</v>
      </c>
      <c r="C31" s="812" t="s">
        <v>87</v>
      </c>
      <c r="D31" s="838" t="s">
        <v>176</v>
      </c>
      <c r="E31" s="839" t="s">
        <v>316</v>
      </c>
      <c r="F31" s="888" t="s">
        <v>600</v>
      </c>
      <c r="G31" s="816" t="s">
        <v>89</v>
      </c>
      <c r="H31" s="875">
        <v>36000</v>
      </c>
      <c r="I31" s="817">
        <v>36000</v>
      </c>
      <c r="J31" s="649"/>
    </row>
    <row r="32" spans="1:10" s="650" customFormat="1" ht="33.75" customHeight="1" hidden="1">
      <c r="A32" s="782" t="s">
        <v>432</v>
      </c>
      <c r="B32" s="812" t="s">
        <v>75</v>
      </c>
      <c r="C32" s="812" t="s">
        <v>87</v>
      </c>
      <c r="D32" s="685" t="s">
        <v>176</v>
      </c>
      <c r="E32" s="685" t="s">
        <v>316</v>
      </c>
      <c r="F32" s="806" t="s">
        <v>317</v>
      </c>
      <c r="G32" s="816" t="s">
        <v>84</v>
      </c>
      <c r="H32" s="875">
        <v>0</v>
      </c>
      <c r="I32" s="817">
        <v>0</v>
      </c>
      <c r="J32" s="649"/>
    </row>
    <row r="33" spans="1:10" s="650" customFormat="1" ht="21" hidden="1">
      <c r="A33" s="782" t="s">
        <v>85</v>
      </c>
      <c r="B33" s="812" t="s">
        <v>75</v>
      </c>
      <c r="C33" s="812" t="s">
        <v>87</v>
      </c>
      <c r="D33" s="838" t="s">
        <v>172</v>
      </c>
      <c r="E33" s="839"/>
      <c r="F33" s="843" t="s">
        <v>141</v>
      </c>
      <c r="G33" s="816" t="s">
        <v>86</v>
      </c>
      <c r="H33" s="875"/>
      <c r="I33" s="817"/>
      <c r="J33" s="649"/>
    </row>
    <row r="34" spans="1:10" s="650" customFormat="1" ht="21" hidden="1">
      <c r="A34" s="784" t="s">
        <v>175</v>
      </c>
      <c r="B34" s="816" t="s">
        <v>75</v>
      </c>
      <c r="C34" s="816" t="s">
        <v>87</v>
      </c>
      <c r="D34" s="685" t="s">
        <v>174</v>
      </c>
      <c r="E34" s="685"/>
      <c r="F34" s="806" t="s">
        <v>138</v>
      </c>
      <c r="G34" s="816"/>
      <c r="H34" s="875">
        <f>+H35</f>
        <v>0</v>
      </c>
      <c r="I34" s="817">
        <f>+I35</f>
        <v>0</v>
      </c>
      <c r="J34" s="649"/>
    </row>
    <row r="35" spans="1:10" s="650" customFormat="1" ht="21" hidden="1">
      <c r="A35" s="784" t="s">
        <v>142</v>
      </c>
      <c r="B35" s="816" t="s">
        <v>75</v>
      </c>
      <c r="C35" s="816" t="s">
        <v>87</v>
      </c>
      <c r="D35" s="838" t="s">
        <v>174</v>
      </c>
      <c r="E35" s="839"/>
      <c r="F35" s="843" t="s">
        <v>141</v>
      </c>
      <c r="G35" s="816"/>
      <c r="H35" s="875">
        <f>SUM(H36:H38)</f>
        <v>0</v>
      </c>
      <c r="I35" s="817">
        <f>SUM(I36:I38)</f>
        <v>0</v>
      </c>
      <c r="J35" s="649"/>
    </row>
    <row r="36" spans="1:10" s="650" customFormat="1" ht="43.5" customHeight="1" hidden="1">
      <c r="A36" s="781" t="s">
        <v>82</v>
      </c>
      <c r="B36" s="812" t="s">
        <v>75</v>
      </c>
      <c r="C36" s="812" t="s">
        <v>87</v>
      </c>
      <c r="D36" s="685" t="s">
        <v>174</v>
      </c>
      <c r="E36" s="685"/>
      <c r="F36" s="806" t="s">
        <v>141</v>
      </c>
      <c r="G36" s="816" t="s">
        <v>77</v>
      </c>
      <c r="H36" s="875"/>
      <c r="I36" s="817"/>
      <c r="J36" s="649"/>
    </row>
    <row r="37" spans="1:10" s="650" customFormat="1" ht="21" hidden="1">
      <c r="A37" s="782" t="s">
        <v>83</v>
      </c>
      <c r="B37" s="812" t="s">
        <v>75</v>
      </c>
      <c r="C37" s="812" t="s">
        <v>87</v>
      </c>
      <c r="D37" s="838" t="s">
        <v>174</v>
      </c>
      <c r="E37" s="839"/>
      <c r="F37" s="843" t="s">
        <v>141</v>
      </c>
      <c r="G37" s="816" t="s">
        <v>84</v>
      </c>
      <c r="H37" s="875"/>
      <c r="I37" s="817"/>
      <c r="J37" s="649"/>
    </row>
    <row r="38" spans="1:10" s="650" customFormat="1" ht="21" hidden="1">
      <c r="A38" s="782" t="s">
        <v>85</v>
      </c>
      <c r="B38" s="812" t="s">
        <v>75</v>
      </c>
      <c r="C38" s="812" t="s">
        <v>87</v>
      </c>
      <c r="D38" s="685" t="s">
        <v>174</v>
      </c>
      <c r="E38" s="685"/>
      <c r="F38" s="806" t="s">
        <v>141</v>
      </c>
      <c r="G38" s="816" t="s">
        <v>86</v>
      </c>
      <c r="H38" s="875"/>
      <c r="I38" s="817"/>
      <c r="J38" s="649"/>
    </row>
    <row r="39" spans="1:10" s="650" customFormat="1" ht="21" hidden="1">
      <c r="A39" s="784" t="s">
        <v>177</v>
      </c>
      <c r="B39" s="816" t="s">
        <v>75</v>
      </c>
      <c r="C39" s="816" t="s">
        <v>87</v>
      </c>
      <c r="D39" s="838" t="s">
        <v>176</v>
      </c>
      <c r="E39" s="839"/>
      <c r="F39" s="843" t="s">
        <v>138</v>
      </c>
      <c r="G39" s="816"/>
      <c r="H39" s="875">
        <f>+H40</f>
        <v>0</v>
      </c>
      <c r="I39" s="817">
        <f>+I40</f>
        <v>0</v>
      </c>
      <c r="J39" s="649"/>
    </row>
    <row r="40" spans="1:10" s="650" customFormat="1" ht="21" hidden="1">
      <c r="A40" s="784" t="s">
        <v>142</v>
      </c>
      <c r="B40" s="816" t="s">
        <v>75</v>
      </c>
      <c r="C40" s="816" t="s">
        <v>87</v>
      </c>
      <c r="D40" s="685" t="s">
        <v>176</v>
      </c>
      <c r="E40" s="685"/>
      <c r="F40" s="806" t="s">
        <v>141</v>
      </c>
      <c r="G40" s="816"/>
      <c r="H40" s="875">
        <f>SUM(H41:H43)</f>
        <v>0</v>
      </c>
      <c r="I40" s="817">
        <f>SUM(I41:I43)</f>
        <v>0</v>
      </c>
      <c r="J40" s="649"/>
    </row>
    <row r="41" spans="1:10" s="650" customFormat="1" ht="43.5" customHeight="1" hidden="1">
      <c r="A41" s="781" t="s">
        <v>82</v>
      </c>
      <c r="B41" s="812" t="s">
        <v>75</v>
      </c>
      <c r="C41" s="812" t="s">
        <v>87</v>
      </c>
      <c r="D41" s="838" t="s">
        <v>176</v>
      </c>
      <c r="E41" s="839"/>
      <c r="F41" s="843" t="s">
        <v>141</v>
      </c>
      <c r="G41" s="816" t="s">
        <v>77</v>
      </c>
      <c r="H41" s="875"/>
      <c r="I41" s="817"/>
      <c r="J41" s="649"/>
    </row>
    <row r="42" spans="1:10" s="650" customFormat="1" ht="21" hidden="1">
      <c r="A42" s="782" t="s">
        <v>83</v>
      </c>
      <c r="B42" s="812" t="s">
        <v>75</v>
      </c>
      <c r="C42" s="812" t="s">
        <v>87</v>
      </c>
      <c r="D42" s="685" t="s">
        <v>176</v>
      </c>
      <c r="E42" s="685"/>
      <c r="F42" s="806" t="s">
        <v>141</v>
      </c>
      <c r="G42" s="816" t="s">
        <v>84</v>
      </c>
      <c r="H42" s="875"/>
      <c r="I42" s="817"/>
      <c r="J42" s="649"/>
    </row>
    <row r="43" spans="1:10" s="650" customFormat="1" ht="21" hidden="1">
      <c r="A43" s="782" t="s">
        <v>85</v>
      </c>
      <c r="B43" s="812" t="s">
        <v>75</v>
      </c>
      <c r="C43" s="812" t="s">
        <v>87</v>
      </c>
      <c r="D43" s="838" t="s">
        <v>176</v>
      </c>
      <c r="E43" s="839"/>
      <c r="F43" s="843" t="s">
        <v>141</v>
      </c>
      <c r="G43" s="816" t="s">
        <v>86</v>
      </c>
      <c r="H43" s="875"/>
      <c r="I43" s="817"/>
      <c r="J43" s="649"/>
    </row>
    <row r="44" spans="1:10" s="650" customFormat="1" ht="42" hidden="1">
      <c r="A44" s="785" t="s">
        <v>179</v>
      </c>
      <c r="B44" s="816" t="s">
        <v>75</v>
      </c>
      <c r="C44" s="816" t="s">
        <v>87</v>
      </c>
      <c r="D44" s="721" t="s">
        <v>176</v>
      </c>
      <c r="E44" s="721"/>
      <c r="F44" s="845" t="s">
        <v>178</v>
      </c>
      <c r="G44" s="816"/>
      <c r="H44" s="875">
        <f>+H45</f>
        <v>0</v>
      </c>
      <c r="I44" s="817">
        <f>+I45</f>
        <v>0</v>
      </c>
      <c r="J44" s="649"/>
    </row>
    <row r="45" spans="1:10" s="643" customFormat="1" ht="21" hidden="1">
      <c r="A45" s="781" t="s">
        <v>88</v>
      </c>
      <c r="B45" s="812" t="s">
        <v>75</v>
      </c>
      <c r="C45" s="812" t="s">
        <v>87</v>
      </c>
      <c r="D45" s="846" t="s">
        <v>176</v>
      </c>
      <c r="E45" s="847"/>
      <c r="F45" s="848" t="s">
        <v>178</v>
      </c>
      <c r="G45" s="812" t="s">
        <v>89</v>
      </c>
      <c r="H45" s="876"/>
      <c r="I45" s="829"/>
      <c r="J45" s="646"/>
    </row>
    <row r="46" spans="1:10" s="643" customFormat="1" ht="21">
      <c r="A46" s="787" t="s">
        <v>181</v>
      </c>
      <c r="B46" s="809" t="s">
        <v>75</v>
      </c>
      <c r="C46" s="809" t="s">
        <v>87</v>
      </c>
      <c r="D46" s="690" t="s">
        <v>180</v>
      </c>
      <c r="E46" s="690"/>
      <c r="F46" s="837" t="s">
        <v>318</v>
      </c>
      <c r="G46" s="809"/>
      <c r="H46" s="873">
        <f>H49</f>
        <v>13340</v>
      </c>
      <c r="I46" s="811">
        <f>I49</f>
        <v>13340</v>
      </c>
      <c r="J46" s="646"/>
    </row>
    <row r="47" spans="1:10" s="643" customFormat="1" ht="21">
      <c r="A47" s="781" t="s">
        <v>183</v>
      </c>
      <c r="B47" s="812" t="s">
        <v>75</v>
      </c>
      <c r="C47" s="866">
        <v>6</v>
      </c>
      <c r="D47" s="842" t="s">
        <v>182</v>
      </c>
      <c r="E47" s="839" t="s">
        <v>316</v>
      </c>
      <c r="F47" s="840" t="s">
        <v>318</v>
      </c>
      <c r="G47" s="812"/>
      <c r="H47" s="877">
        <f>H48</f>
        <v>13340</v>
      </c>
      <c r="I47" s="813">
        <f>I48</f>
        <v>13340</v>
      </c>
      <c r="J47" s="646"/>
    </row>
    <row r="48" spans="1:10" s="650" customFormat="1" ht="42">
      <c r="A48" s="784" t="s">
        <v>550</v>
      </c>
      <c r="B48" s="816" t="s">
        <v>75</v>
      </c>
      <c r="C48" s="816" t="s">
        <v>87</v>
      </c>
      <c r="D48" s="685" t="s">
        <v>182</v>
      </c>
      <c r="E48" s="685" t="s">
        <v>316</v>
      </c>
      <c r="F48" s="806" t="s">
        <v>551</v>
      </c>
      <c r="G48" s="816"/>
      <c r="H48" s="875">
        <f>SUM(H49:H49)</f>
        <v>13340</v>
      </c>
      <c r="I48" s="817">
        <f>SUM(I49:I49)</f>
        <v>13340</v>
      </c>
      <c r="J48" s="649"/>
    </row>
    <row r="49" spans="1:10" s="650" customFormat="1" ht="21">
      <c r="A49" s="782" t="s">
        <v>88</v>
      </c>
      <c r="B49" s="812" t="s">
        <v>75</v>
      </c>
      <c r="C49" s="812" t="s">
        <v>87</v>
      </c>
      <c r="D49" s="685" t="s">
        <v>182</v>
      </c>
      <c r="E49" s="685" t="s">
        <v>316</v>
      </c>
      <c r="F49" s="806" t="s">
        <v>551</v>
      </c>
      <c r="G49" s="816" t="s">
        <v>89</v>
      </c>
      <c r="H49" s="875">
        <v>13340</v>
      </c>
      <c r="I49" s="817">
        <v>13340</v>
      </c>
      <c r="J49" s="649"/>
    </row>
    <row r="50" spans="1:10" s="643" customFormat="1" ht="21" hidden="1">
      <c r="A50" s="787" t="s">
        <v>181</v>
      </c>
      <c r="B50" s="809" t="s">
        <v>75</v>
      </c>
      <c r="C50" s="809" t="s">
        <v>91</v>
      </c>
      <c r="D50" s="835" t="s">
        <v>180</v>
      </c>
      <c r="E50" s="836"/>
      <c r="F50" s="844" t="s">
        <v>318</v>
      </c>
      <c r="G50" s="809"/>
      <c r="H50" s="873">
        <f>H51</f>
        <v>0</v>
      </c>
      <c r="I50" s="811">
        <f>I51</f>
        <v>0</v>
      </c>
      <c r="J50" s="646"/>
    </row>
    <row r="51" spans="1:10" s="650" customFormat="1" ht="21" hidden="1">
      <c r="A51" s="784" t="s">
        <v>186</v>
      </c>
      <c r="B51" s="816" t="s">
        <v>75</v>
      </c>
      <c r="C51" s="816" t="s">
        <v>91</v>
      </c>
      <c r="D51" s="685" t="s">
        <v>185</v>
      </c>
      <c r="E51" s="685"/>
      <c r="F51" s="806" t="s">
        <v>318</v>
      </c>
      <c r="G51" s="816"/>
      <c r="H51" s="875">
        <f>+H52</f>
        <v>0</v>
      </c>
      <c r="I51" s="817">
        <f>+I52</f>
        <v>0</v>
      </c>
      <c r="J51" s="649"/>
    </row>
    <row r="52" spans="1:10" s="650" customFormat="1" ht="21" hidden="1">
      <c r="A52" s="784" t="s">
        <v>188</v>
      </c>
      <c r="B52" s="816" t="s">
        <v>75</v>
      </c>
      <c r="C52" s="816" t="s">
        <v>91</v>
      </c>
      <c r="D52" s="838" t="s">
        <v>185</v>
      </c>
      <c r="E52" s="839"/>
      <c r="F52" s="843" t="s">
        <v>549</v>
      </c>
      <c r="G52" s="816"/>
      <c r="H52" s="875">
        <f>+H53</f>
        <v>0</v>
      </c>
      <c r="I52" s="817">
        <f>+I53</f>
        <v>0</v>
      </c>
      <c r="J52" s="649"/>
    </row>
    <row r="53" spans="1:10" s="643" customFormat="1" ht="21" hidden="1">
      <c r="A53" s="782" t="s">
        <v>83</v>
      </c>
      <c r="B53" s="812" t="s">
        <v>75</v>
      </c>
      <c r="C53" s="812" t="s">
        <v>91</v>
      </c>
      <c r="D53" s="685" t="s">
        <v>185</v>
      </c>
      <c r="E53" s="685"/>
      <c r="F53" s="806" t="s">
        <v>549</v>
      </c>
      <c r="G53" s="812" t="s">
        <v>84</v>
      </c>
      <c r="H53" s="876">
        <v>0</v>
      </c>
      <c r="I53" s="829">
        <v>0</v>
      </c>
      <c r="J53" s="646"/>
    </row>
    <row r="54" spans="1:10" s="653" customFormat="1" ht="24.75" customHeight="1">
      <c r="A54" s="779" t="s">
        <v>191</v>
      </c>
      <c r="B54" s="809" t="s">
        <v>75</v>
      </c>
      <c r="C54" s="778">
        <v>11</v>
      </c>
      <c r="D54" s="835"/>
      <c r="E54" s="836"/>
      <c r="F54" s="831"/>
      <c r="G54" s="812"/>
      <c r="H54" s="873">
        <f aca="true" t="shared" si="2" ref="H54:I57">H55</f>
        <v>30000</v>
      </c>
      <c r="I54" s="811">
        <f t="shared" si="2"/>
        <v>30000</v>
      </c>
      <c r="J54" s="652"/>
    </row>
    <row r="55" spans="1:10" s="653" customFormat="1" ht="24.75" customHeight="1">
      <c r="A55" s="781" t="s">
        <v>94</v>
      </c>
      <c r="B55" s="812" t="s">
        <v>75</v>
      </c>
      <c r="C55" s="866">
        <v>11</v>
      </c>
      <c r="D55" s="776" t="s">
        <v>189</v>
      </c>
      <c r="E55" s="685" t="s">
        <v>316</v>
      </c>
      <c r="F55" s="807" t="s">
        <v>318</v>
      </c>
      <c r="G55" s="812"/>
      <c r="H55" s="877">
        <f t="shared" si="2"/>
        <v>30000</v>
      </c>
      <c r="I55" s="813">
        <f t="shared" si="2"/>
        <v>30000</v>
      </c>
      <c r="J55" s="652"/>
    </row>
    <row r="56" spans="1:10" s="653" customFormat="1" ht="24.75" customHeight="1">
      <c r="A56" s="781" t="s">
        <v>95</v>
      </c>
      <c r="B56" s="812" t="s">
        <v>75</v>
      </c>
      <c r="C56" s="866">
        <v>11</v>
      </c>
      <c r="D56" s="842" t="s">
        <v>190</v>
      </c>
      <c r="E56" s="839" t="s">
        <v>316</v>
      </c>
      <c r="F56" s="840" t="s">
        <v>318</v>
      </c>
      <c r="G56" s="812"/>
      <c r="H56" s="877">
        <f t="shared" si="2"/>
        <v>30000</v>
      </c>
      <c r="I56" s="813">
        <f t="shared" si="2"/>
        <v>30000</v>
      </c>
      <c r="J56" s="652"/>
    </row>
    <row r="57" spans="1:10" s="653" customFormat="1" ht="24.75" customHeight="1">
      <c r="A57" s="782" t="s">
        <v>192</v>
      </c>
      <c r="B57" s="812" t="s">
        <v>75</v>
      </c>
      <c r="C57" s="866">
        <v>11</v>
      </c>
      <c r="D57" s="776" t="s">
        <v>190</v>
      </c>
      <c r="E57" s="685" t="s">
        <v>316</v>
      </c>
      <c r="F57" s="691" t="s">
        <v>928</v>
      </c>
      <c r="G57" s="812"/>
      <c r="H57" s="877">
        <f t="shared" si="2"/>
        <v>30000</v>
      </c>
      <c r="I57" s="813">
        <f t="shared" si="2"/>
        <v>30000</v>
      </c>
      <c r="J57" s="652"/>
    </row>
    <row r="58" spans="1:10" s="653" customFormat="1" ht="24.75" customHeight="1">
      <c r="A58" s="782" t="s">
        <v>85</v>
      </c>
      <c r="B58" s="812" t="s">
        <v>75</v>
      </c>
      <c r="C58" s="866">
        <v>11</v>
      </c>
      <c r="D58" s="842" t="s">
        <v>190</v>
      </c>
      <c r="E58" s="839" t="s">
        <v>316</v>
      </c>
      <c r="F58" s="849" t="s">
        <v>928</v>
      </c>
      <c r="G58" s="812" t="s">
        <v>86</v>
      </c>
      <c r="H58" s="877">
        <v>30000</v>
      </c>
      <c r="I58" s="813">
        <v>30000</v>
      </c>
      <c r="J58" s="652"/>
    </row>
    <row r="59" spans="1:10" s="653" customFormat="1" ht="18.75" customHeight="1">
      <c r="A59" s="780" t="s">
        <v>96</v>
      </c>
      <c r="B59" s="809" t="s">
        <v>75</v>
      </c>
      <c r="C59" s="809" t="s">
        <v>97</v>
      </c>
      <c r="D59" s="729"/>
      <c r="E59" s="690"/>
      <c r="F59" s="729"/>
      <c r="G59" s="809"/>
      <c r="H59" s="873">
        <f>+H80+H104+H110+H65+H94+H99+H60+H89</f>
        <v>3604510</v>
      </c>
      <c r="I59" s="811">
        <f>+I80+I104+I110+I65+I94+I99+I60+I89</f>
        <v>3641647</v>
      </c>
      <c r="J59" s="652"/>
    </row>
    <row r="60" spans="1:10" s="650" customFormat="1" ht="60.75" hidden="1">
      <c r="A60" s="780" t="s">
        <v>490</v>
      </c>
      <c r="B60" s="809" t="s">
        <v>75</v>
      </c>
      <c r="C60" s="809" t="s">
        <v>97</v>
      </c>
      <c r="D60" s="835" t="s">
        <v>137</v>
      </c>
      <c r="E60" s="836"/>
      <c r="F60" s="844" t="s">
        <v>138</v>
      </c>
      <c r="G60" s="809"/>
      <c r="H60" s="873">
        <f>+H61</f>
        <v>0</v>
      </c>
      <c r="I60" s="811">
        <f>+I61</f>
        <v>0</v>
      </c>
      <c r="J60" s="649"/>
    </row>
    <row r="61" spans="1:10" s="650" customFormat="1" ht="42" hidden="1">
      <c r="A61" s="781" t="s">
        <v>611</v>
      </c>
      <c r="B61" s="812" t="s">
        <v>75</v>
      </c>
      <c r="C61" s="812" t="s">
        <v>97</v>
      </c>
      <c r="D61" s="685" t="s">
        <v>291</v>
      </c>
      <c r="E61" s="685"/>
      <c r="F61" s="807" t="s">
        <v>138</v>
      </c>
      <c r="G61" s="812"/>
      <c r="H61" s="877">
        <f>H63</f>
        <v>0</v>
      </c>
      <c r="I61" s="813">
        <f>I63</f>
        <v>0</v>
      </c>
      <c r="J61" s="649"/>
    </row>
    <row r="62" spans="1:10" s="650" customFormat="1" ht="126" hidden="1">
      <c r="A62" s="782" t="s">
        <v>453</v>
      </c>
      <c r="B62" s="812" t="s">
        <v>75</v>
      </c>
      <c r="C62" s="812" t="s">
        <v>97</v>
      </c>
      <c r="D62" s="842" t="s">
        <v>291</v>
      </c>
      <c r="E62" s="839" t="s">
        <v>76</v>
      </c>
      <c r="F62" s="843" t="s">
        <v>318</v>
      </c>
      <c r="G62" s="812"/>
      <c r="H62" s="877">
        <f>H63</f>
        <v>0</v>
      </c>
      <c r="I62" s="813">
        <f>I63</f>
        <v>0</v>
      </c>
      <c r="J62" s="649">
        <v>0</v>
      </c>
    </row>
    <row r="63" spans="1:10" s="650" customFormat="1" ht="21" hidden="1">
      <c r="A63" s="784" t="s">
        <v>423</v>
      </c>
      <c r="B63" s="816" t="s">
        <v>75</v>
      </c>
      <c r="C63" s="816" t="s">
        <v>97</v>
      </c>
      <c r="D63" s="685" t="s">
        <v>291</v>
      </c>
      <c r="E63" s="685" t="s">
        <v>76</v>
      </c>
      <c r="F63" s="806" t="s">
        <v>424</v>
      </c>
      <c r="G63" s="816"/>
      <c r="H63" s="875">
        <f>H64</f>
        <v>0</v>
      </c>
      <c r="I63" s="817">
        <f>I64</f>
        <v>0</v>
      </c>
      <c r="J63" s="649"/>
    </row>
    <row r="64" spans="1:10" s="650" customFormat="1" ht="73.5" customHeight="1" hidden="1">
      <c r="A64" s="781" t="s">
        <v>82</v>
      </c>
      <c r="B64" s="812" t="s">
        <v>75</v>
      </c>
      <c r="C64" s="812" t="s">
        <v>97</v>
      </c>
      <c r="D64" s="838" t="s">
        <v>291</v>
      </c>
      <c r="E64" s="839" t="s">
        <v>76</v>
      </c>
      <c r="F64" s="843" t="s">
        <v>424</v>
      </c>
      <c r="G64" s="816" t="s">
        <v>77</v>
      </c>
      <c r="H64" s="875">
        <v>0</v>
      </c>
      <c r="I64" s="817">
        <v>0</v>
      </c>
      <c r="J64" s="649"/>
    </row>
    <row r="65" spans="1:10" s="650" customFormat="1" ht="81" hidden="1">
      <c r="A65" s="792" t="s">
        <v>554</v>
      </c>
      <c r="B65" s="827" t="s">
        <v>75</v>
      </c>
      <c r="C65" s="827" t="s">
        <v>97</v>
      </c>
      <c r="D65" s="690" t="s">
        <v>263</v>
      </c>
      <c r="E65" s="690" t="s">
        <v>316</v>
      </c>
      <c r="F65" s="851" t="s">
        <v>318</v>
      </c>
      <c r="G65" s="827"/>
      <c r="H65" s="874">
        <f>+H70+H66</f>
        <v>0</v>
      </c>
      <c r="I65" s="828">
        <f>+I70+I66</f>
        <v>0</v>
      </c>
      <c r="J65" s="651"/>
    </row>
    <row r="66" spans="1:10" s="650" customFormat="1" ht="63" hidden="1">
      <c r="A66" s="784" t="s">
        <v>605</v>
      </c>
      <c r="B66" s="816" t="s">
        <v>75</v>
      </c>
      <c r="C66" s="816" t="s">
        <v>97</v>
      </c>
      <c r="D66" s="838" t="s">
        <v>149</v>
      </c>
      <c r="E66" s="839" t="s">
        <v>316</v>
      </c>
      <c r="F66" s="843" t="s">
        <v>318</v>
      </c>
      <c r="G66" s="816"/>
      <c r="H66" s="875">
        <f>H68</f>
        <v>0</v>
      </c>
      <c r="I66" s="817">
        <f>I68</f>
        <v>0</v>
      </c>
      <c r="J66" s="649"/>
    </row>
    <row r="67" spans="1:10" s="650" customFormat="1" ht="42" hidden="1">
      <c r="A67" s="784" t="s">
        <v>656</v>
      </c>
      <c r="B67" s="812" t="s">
        <v>75</v>
      </c>
      <c r="C67" s="812" t="s">
        <v>97</v>
      </c>
      <c r="D67" s="776" t="s">
        <v>149</v>
      </c>
      <c r="E67" s="685" t="s">
        <v>75</v>
      </c>
      <c r="F67" s="807" t="s">
        <v>318</v>
      </c>
      <c r="G67" s="812"/>
      <c r="H67" s="877">
        <f>H68</f>
        <v>0</v>
      </c>
      <c r="I67" s="813">
        <f>I68</f>
        <v>0</v>
      </c>
      <c r="J67" s="649"/>
    </row>
    <row r="68" spans="1:10" s="650" customFormat="1" ht="21" hidden="1">
      <c r="A68" s="784" t="s">
        <v>423</v>
      </c>
      <c r="B68" s="816" t="s">
        <v>75</v>
      </c>
      <c r="C68" s="816" t="s">
        <v>97</v>
      </c>
      <c r="D68" s="838" t="s">
        <v>149</v>
      </c>
      <c r="E68" s="839" t="s">
        <v>75</v>
      </c>
      <c r="F68" s="843" t="s">
        <v>424</v>
      </c>
      <c r="G68" s="816"/>
      <c r="H68" s="875">
        <f>H69</f>
        <v>0</v>
      </c>
      <c r="I68" s="817">
        <f>I69</f>
        <v>0</v>
      </c>
      <c r="J68" s="649"/>
    </row>
    <row r="69" spans="1:10" s="650" customFormat="1" ht="43.5" customHeight="1" hidden="1">
      <c r="A69" s="781" t="s">
        <v>82</v>
      </c>
      <c r="B69" s="812" t="s">
        <v>75</v>
      </c>
      <c r="C69" s="812" t="s">
        <v>97</v>
      </c>
      <c r="D69" s="685" t="s">
        <v>149</v>
      </c>
      <c r="E69" s="685" t="s">
        <v>75</v>
      </c>
      <c r="F69" s="806" t="s">
        <v>424</v>
      </c>
      <c r="G69" s="816" t="s">
        <v>77</v>
      </c>
      <c r="H69" s="875">
        <v>0</v>
      </c>
      <c r="I69" s="817">
        <v>0</v>
      </c>
      <c r="J69" s="649"/>
    </row>
    <row r="70" spans="1:10" s="650" customFormat="1" ht="42" hidden="1">
      <c r="A70" s="784" t="s">
        <v>657</v>
      </c>
      <c r="B70" s="816" t="s">
        <v>75</v>
      </c>
      <c r="C70" s="816" t="s">
        <v>97</v>
      </c>
      <c r="D70" s="838" t="s">
        <v>260</v>
      </c>
      <c r="E70" s="839" t="s">
        <v>316</v>
      </c>
      <c r="F70" s="843" t="s">
        <v>318</v>
      </c>
      <c r="G70" s="816"/>
      <c r="H70" s="875">
        <f>H71+H74+H77</f>
        <v>0</v>
      </c>
      <c r="I70" s="817">
        <f>I71+I74+I77</f>
        <v>0</v>
      </c>
      <c r="J70" s="649"/>
    </row>
    <row r="71" spans="1:10" s="650" customFormat="1" ht="147" hidden="1">
      <c r="A71" s="781" t="s">
        <v>422</v>
      </c>
      <c r="B71" s="812" t="s">
        <v>75</v>
      </c>
      <c r="C71" s="812" t="s">
        <v>97</v>
      </c>
      <c r="D71" s="776" t="s">
        <v>260</v>
      </c>
      <c r="E71" s="685" t="s">
        <v>102</v>
      </c>
      <c r="F71" s="807" t="s">
        <v>318</v>
      </c>
      <c r="G71" s="812"/>
      <c r="H71" s="877">
        <f>H72</f>
        <v>0</v>
      </c>
      <c r="I71" s="813">
        <f>I72</f>
        <v>0</v>
      </c>
      <c r="J71" s="649"/>
    </row>
    <row r="72" spans="1:10" s="650" customFormat="1" ht="21" hidden="1">
      <c r="A72" s="784" t="s">
        <v>423</v>
      </c>
      <c r="B72" s="816" t="s">
        <v>75</v>
      </c>
      <c r="C72" s="816" t="s">
        <v>97</v>
      </c>
      <c r="D72" s="838" t="s">
        <v>260</v>
      </c>
      <c r="E72" s="839" t="s">
        <v>102</v>
      </c>
      <c r="F72" s="843" t="s">
        <v>424</v>
      </c>
      <c r="G72" s="816"/>
      <c r="H72" s="875">
        <f>H73</f>
        <v>0</v>
      </c>
      <c r="I72" s="817">
        <f>I73</f>
        <v>0</v>
      </c>
      <c r="J72" s="649"/>
    </row>
    <row r="73" spans="1:10" s="650" customFormat="1" ht="75" customHeight="1" hidden="1">
      <c r="A73" s="781" t="s">
        <v>82</v>
      </c>
      <c r="B73" s="812" t="s">
        <v>75</v>
      </c>
      <c r="C73" s="812" t="s">
        <v>97</v>
      </c>
      <c r="D73" s="685" t="s">
        <v>260</v>
      </c>
      <c r="E73" s="685" t="s">
        <v>102</v>
      </c>
      <c r="F73" s="806" t="s">
        <v>424</v>
      </c>
      <c r="G73" s="816" t="s">
        <v>77</v>
      </c>
      <c r="H73" s="875">
        <v>0</v>
      </c>
      <c r="I73" s="817">
        <v>0</v>
      </c>
      <c r="J73" s="649"/>
    </row>
    <row r="74" spans="1:10" s="650" customFormat="1" ht="315" hidden="1">
      <c r="A74" s="781" t="s">
        <v>425</v>
      </c>
      <c r="B74" s="812" t="s">
        <v>75</v>
      </c>
      <c r="C74" s="812" t="s">
        <v>97</v>
      </c>
      <c r="D74" s="842" t="s">
        <v>260</v>
      </c>
      <c r="E74" s="839" t="s">
        <v>81</v>
      </c>
      <c r="F74" s="840" t="s">
        <v>318</v>
      </c>
      <c r="G74" s="812"/>
      <c r="H74" s="877">
        <f>H75</f>
        <v>0</v>
      </c>
      <c r="I74" s="813">
        <f>I75</f>
        <v>0</v>
      </c>
      <c r="J74" s="649"/>
    </row>
    <row r="75" spans="1:10" s="650" customFormat="1" ht="21" hidden="1">
      <c r="A75" s="784" t="s">
        <v>423</v>
      </c>
      <c r="B75" s="816" t="s">
        <v>75</v>
      </c>
      <c r="C75" s="816" t="s">
        <v>97</v>
      </c>
      <c r="D75" s="685" t="s">
        <v>260</v>
      </c>
      <c r="E75" s="685" t="s">
        <v>81</v>
      </c>
      <c r="F75" s="806" t="s">
        <v>424</v>
      </c>
      <c r="G75" s="816"/>
      <c r="H75" s="875">
        <f>H76</f>
        <v>0</v>
      </c>
      <c r="I75" s="817">
        <f>I76</f>
        <v>0</v>
      </c>
      <c r="J75" s="649"/>
    </row>
    <row r="76" spans="1:10" s="650" customFormat="1" ht="62.25" customHeight="1" hidden="1">
      <c r="A76" s="781" t="s">
        <v>82</v>
      </c>
      <c r="B76" s="812" t="s">
        <v>75</v>
      </c>
      <c r="C76" s="812" t="s">
        <v>97</v>
      </c>
      <c r="D76" s="838" t="s">
        <v>260</v>
      </c>
      <c r="E76" s="839" t="s">
        <v>81</v>
      </c>
      <c r="F76" s="843" t="s">
        <v>424</v>
      </c>
      <c r="G76" s="816" t="s">
        <v>77</v>
      </c>
      <c r="H76" s="875">
        <v>0</v>
      </c>
      <c r="I76" s="817">
        <v>0</v>
      </c>
      <c r="J76" s="649"/>
    </row>
    <row r="77" spans="1:10" s="650" customFormat="1" ht="62.25" customHeight="1" hidden="1">
      <c r="A77" s="781" t="s">
        <v>543</v>
      </c>
      <c r="B77" s="812" t="s">
        <v>75</v>
      </c>
      <c r="C77" s="812" t="s">
        <v>97</v>
      </c>
      <c r="D77" s="776" t="s">
        <v>260</v>
      </c>
      <c r="E77" s="685" t="s">
        <v>113</v>
      </c>
      <c r="F77" s="807" t="s">
        <v>318</v>
      </c>
      <c r="G77" s="812"/>
      <c r="H77" s="877">
        <f>H78</f>
        <v>0</v>
      </c>
      <c r="I77" s="813">
        <f>I78</f>
        <v>0</v>
      </c>
      <c r="J77" s="649"/>
    </row>
    <row r="78" spans="1:10" s="650" customFormat="1" ht="43.5" customHeight="1" hidden="1">
      <c r="A78" s="784" t="s">
        <v>423</v>
      </c>
      <c r="B78" s="816" t="s">
        <v>75</v>
      </c>
      <c r="C78" s="816" t="s">
        <v>97</v>
      </c>
      <c r="D78" s="838" t="s">
        <v>260</v>
      </c>
      <c r="E78" s="839" t="s">
        <v>113</v>
      </c>
      <c r="F78" s="843" t="s">
        <v>424</v>
      </c>
      <c r="G78" s="816"/>
      <c r="H78" s="875">
        <f>H79</f>
        <v>0</v>
      </c>
      <c r="I78" s="817">
        <f>I79</f>
        <v>0</v>
      </c>
      <c r="J78" s="649"/>
    </row>
    <row r="79" spans="1:10" s="650" customFormat="1" ht="27" customHeight="1" hidden="1">
      <c r="A79" s="781" t="s">
        <v>82</v>
      </c>
      <c r="B79" s="812" t="s">
        <v>75</v>
      </c>
      <c r="C79" s="812" t="s">
        <v>97</v>
      </c>
      <c r="D79" s="685" t="s">
        <v>260</v>
      </c>
      <c r="E79" s="685" t="s">
        <v>113</v>
      </c>
      <c r="F79" s="806" t="s">
        <v>424</v>
      </c>
      <c r="G79" s="816" t="s">
        <v>77</v>
      </c>
      <c r="H79" s="875">
        <v>0</v>
      </c>
      <c r="I79" s="817">
        <v>0</v>
      </c>
      <c r="J79" s="649"/>
    </row>
    <row r="80" spans="1:10" s="655" customFormat="1" ht="60.75">
      <c r="A80" s="779" t="s">
        <v>719</v>
      </c>
      <c r="B80" s="809" t="s">
        <v>75</v>
      </c>
      <c r="C80" s="809" t="s">
        <v>97</v>
      </c>
      <c r="D80" s="830" t="s">
        <v>99</v>
      </c>
      <c r="E80" s="836" t="s">
        <v>316</v>
      </c>
      <c r="F80" s="844" t="s">
        <v>318</v>
      </c>
      <c r="G80" s="809"/>
      <c r="H80" s="873">
        <f>+H81</f>
        <v>137367</v>
      </c>
      <c r="I80" s="811">
        <f>+I81</f>
        <v>138000</v>
      </c>
      <c r="J80" s="654"/>
    </row>
    <row r="81" spans="1:10" s="655" customFormat="1" ht="63">
      <c r="A81" s="781" t="s">
        <v>720</v>
      </c>
      <c r="B81" s="812" t="s">
        <v>75</v>
      </c>
      <c r="C81" s="812" t="s">
        <v>97</v>
      </c>
      <c r="D81" s="776" t="s">
        <v>154</v>
      </c>
      <c r="E81" s="685" t="s">
        <v>316</v>
      </c>
      <c r="F81" s="807" t="s">
        <v>318</v>
      </c>
      <c r="G81" s="812"/>
      <c r="H81" s="877">
        <f>+H83+H87</f>
        <v>137367</v>
      </c>
      <c r="I81" s="813">
        <f>+I83+I87</f>
        <v>138000</v>
      </c>
      <c r="J81" s="654"/>
    </row>
    <row r="82" spans="1:10" s="655" customFormat="1" ht="66.75" customHeight="1">
      <c r="A82" s="781" t="s">
        <v>320</v>
      </c>
      <c r="B82" s="812" t="s">
        <v>75</v>
      </c>
      <c r="C82" s="812" t="s">
        <v>97</v>
      </c>
      <c r="D82" s="842" t="s">
        <v>154</v>
      </c>
      <c r="E82" s="839" t="s">
        <v>75</v>
      </c>
      <c r="F82" s="840" t="s">
        <v>318</v>
      </c>
      <c r="G82" s="812"/>
      <c r="H82" s="877">
        <f>H83</f>
        <v>137367</v>
      </c>
      <c r="I82" s="813">
        <f>I83</f>
        <v>138000</v>
      </c>
      <c r="J82" s="654"/>
    </row>
    <row r="83" spans="1:250" s="650" customFormat="1" ht="21">
      <c r="A83" s="784" t="s">
        <v>155</v>
      </c>
      <c r="B83" s="816" t="s">
        <v>75</v>
      </c>
      <c r="C83" s="816" t="s">
        <v>97</v>
      </c>
      <c r="D83" s="685" t="s">
        <v>154</v>
      </c>
      <c r="E83" s="685" t="s">
        <v>75</v>
      </c>
      <c r="F83" s="806" t="s">
        <v>321</v>
      </c>
      <c r="G83" s="818"/>
      <c r="H83" s="878">
        <f>+H84+H85</f>
        <v>137367</v>
      </c>
      <c r="I83" s="859">
        <f>+I84+I85</f>
        <v>138000</v>
      </c>
      <c r="J83" s="654"/>
      <c r="K83" s="655"/>
      <c r="L83" s="655"/>
      <c r="M83" s="655"/>
      <c r="N83" s="655"/>
      <c r="O83" s="655"/>
      <c r="P83" s="655"/>
      <c r="Q83" s="655"/>
      <c r="R83" s="655"/>
      <c r="S83" s="655"/>
      <c r="T83" s="655"/>
      <c r="U83" s="655"/>
      <c r="V83" s="655"/>
      <c r="W83" s="655"/>
      <c r="X83" s="655"/>
      <c r="Y83" s="655"/>
      <c r="Z83" s="655"/>
      <c r="AA83" s="655"/>
      <c r="AB83" s="655"/>
      <c r="AC83" s="655"/>
      <c r="AD83" s="655"/>
      <c r="AE83" s="655"/>
      <c r="AF83" s="655"/>
      <c r="AG83" s="655"/>
      <c r="AH83" s="655"/>
      <c r="AI83" s="655"/>
      <c r="AJ83" s="655"/>
      <c r="AK83" s="655"/>
      <c r="AL83" s="655"/>
      <c r="AM83" s="655"/>
      <c r="AN83" s="655"/>
      <c r="AO83" s="655"/>
      <c r="AP83" s="655"/>
      <c r="AQ83" s="655"/>
      <c r="AR83" s="655"/>
      <c r="AS83" s="655"/>
      <c r="AT83" s="655"/>
      <c r="AU83" s="655"/>
      <c r="AV83" s="655"/>
      <c r="AW83" s="655"/>
      <c r="AX83" s="655"/>
      <c r="AY83" s="655"/>
      <c r="AZ83" s="655"/>
      <c r="BA83" s="655"/>
      <c r="BB83" s="655"/>
      <c r="BC83" s="655"/>
      <c r="BD83" s="655"/>
      <c r="BE83" s="655"/>
      <c r="BF83" s="655"/>
      <c r="BG83" s="655"/>
      <c r="BH83" s="655"/>
      <c r="BI83" s="655"/>
      <c r="BJ83" s="655"/>
      <c r="BK83" s="655"/>
      <c r="BL83" s="655"/>
      <c r="BM83" s="655"/>
      <c r="BN83" s="655"/>
      <c r="BO83" s="655"/>
      <c r="BP83" s="655"/>
      <c r="BQ83" s="655"/>
      <c r="BR83" s="655"/>
      <c r="BS83" s="655"/>
      <c r="BT83" s="655"/>
      <c r="BU83" s="655"/>
      <c r="BV83" s="655"/>
      <c r="BW83" s="655"/>
      <c r="BX83" s="655"/>
      <c r="BY83" s="655"/>
      <c r="BZ83" s="655"/>
      <c r="CA83" s="655"/>
      <c r="CB83" s="655"/>
      <c r="CC83" s="655"/>
      <c r="CD83" s="655"/>
      <c r="CE83" s="655"/>
      <c r="CF83" s="655"/>
      <c r="CG83" s="655"/>
      <c r="CH83" s="655"/>
      <c r="CI83" s="655"/>
      <c r="CJ83" s="655"/>
      <c r="CK83" s="655"/>
      <c r="CL83" s="655"/>
      <c r="CM83" s="655"/>
      <c r="CN83" s="655"/>
      <c r="CO83" s="655"/>
      <c r="CP83" s="655"/>
      <c r="CQ83" s="655"/>
      <c r="CR83" s="655"/>
      <c r="CS83" s="655"/>
      <c r="CT83" s="655"/>
      <c r="CU83" s="655"/>
      <c r="CV83" s="655"/>
      <c r="CW83" s="655"/>
      <c r="CX83" s="655"/>
      <c r="CY83" s="655"/>
      <c r="CZ83" s="655"/>
      <c r="DA83" s="655"/>
      <c r="DB83" s="655"/>
      <c r="DC83" s="655"/>
      <c r="DD83" s="655"/>
      <c r="DE83" s="655"/>
      <c r="DF83" s="655"/>
      <c r="DG83" s="655"/>
      <c r="DH83" s="655"/>
      <c r="DI83" s="655"/>
      <c r="DJ83" s="655"/>
      <c r="DK83" s="655"/>
      <c r="DL83" s="655"/>
      <c r="DM83" s="655"/>
      <c r="DN83" s="655"/>
      <c r="DO83" s="655"/>
      <c r="DP83" s="655"/>
      <c r="DQ83" s="655"/>
      <c r="DR83" s="655"/>
      <c r="DS83" s="655"/>
      <c r="DT83" s="655"/>
      <c r="DU83" s="655"/>
      <c r="DV83" s="655"/>
      <c r="DW83" s="655"/>
      <c r="DX83" s="655"/>
      <c r="DY83" s="655"/>
      <c r="DZ83" s="655"/>
      <c r="EA83" s="655"/>
      <c r="EB83" s="655"/>
      <c r="EC83" s="655"/>
      <c r="ED83" s="655"/>
      <c r="EE83" s="655"/>
      <c r="EF83" s="655"/>
      <c r="EG83" s="655"/>
      <c r="EH83" s="655"/>
      <c r="EI83" s="655"/>
      <c r="EJ83" s="655"/>
      <c r="EK83" s="655"/>
      <c r="EL83" s="655"/>
      <c r="EM83" s="655"/>
      <c r="EN83" s="655"/>
      <c r="EO83" s="655"/>
      <c r="EP83" s="655"/>
      <c r="EQ83" s="655"/>
      <c r="ER83" s="655"/>
      <c r="ES83" s="655"/>
      <c r="ET83" s="655"/>
      <c r="EU83" s="655"/>
      <c r="EV83" s="655"/>
      <c r="EW83" s="655"/>
      <c r="EX83" s="655"/>
      <c r="EY83" s="655"/>
      <c r="EZ83" s="655"/>
      <c r="FA83" s="655"/>
      <c r="FB83" s="655"/>
      <c r="FC83" s="655"/>
      <c r="FD83" s="655"/>
      <c r="FE83" s="655"/>
      <c r="FF83" s="655"/>
      <c r="FG83" s="655"/>
      <c r="FH83" s="655"/>
      <c r="FI83" s="655"/>
      <c r="FJ83" s="655"/>
      <c r="FK83" s="655"/>
      <c r="FL83" s="655"/>
      <c r="FM83" s="655"/>
      <c r="FN83" s="655"/>
      <c r="FO83" s="655"/>
      <c r="FP83" s="655"/>
      <c r="FQ83" s="655"/>
      <c r="FR83" s="655"/>
      <c r="FS83" s="655"/>
      <c r="FT83" s="655"/>
      <c r="FU83" s="655"/>
      <c r="FV83" s="655"/>
      <c r="FW83" s="655"/>
      <c r="FX83" s="655"/>
      <c r="FY83" s="655"/>
      <c r="FZ83" s="655"/>
      <c r="GA83" s="655"/>
      <c r="GB83" s="655"/>
      <c r="GC83" s="655"/>
      <c r="GD83" s="655"/>
      <c r="GE83" s="655"/>
      <c r="GF83" s="655"/>
      <c r="GG83" s="655"/>
      <c r="GH83" s="655"/>
      <c r="GI83" s="655"/>
      <c r="GJ83" s="655"/>
      <c r="GK83" s="655"/>
      <c r="GL83" s="655"/>
      <c r="GM83" s="655"/>
      <c r="GN83" s="655"/>
      <c r="GO83" s="655"/>
      <c r="GP83" s="655"/>
      <c r="GQ83" s="655"/>
      <c r="GR83" s="655"/>
      <c r="GS83" s="655"/>
      <c r="GT83" s="655"/>
      <c r="GU83" s="655"/>
      <c r="GV83" s="655"/>
      <c r="GW83" s="655"/>
      <c r="GX83" s="655"/>
      <c r="GY83" s="655"/>
      <c r="GZ83" s="655"/>
      <c r="HA83" s="655"/>
      <c r="HB83" s="655"/>
      <c r="HC83" s="655"/>
      <c r="HD83" s="655"/>
      <c r="HE83" s="655"/>
      <c r="HF83" s="655"/>
      <c r="HG83" s="655"/>
      <c r="HH83" s="655"/>
      <c r="HI83" s="655"/>
      <c r="HJ83" s="655"/>
      <c r="HK83" s="655"/>
      <c r="HL83" s="655"/>
      <c r="HM83" s="655"/>
      <c r="HN83" s="655"/>
      <c r="HO83" s="655"/>
      <c r="HP83" s="655"/>
      <c r="HQ83" s="655"/>
      <c r="HR83" s="655"/>
      <c r="HS83" s="655"/>
      <c r="HT83" s="655"/>
      <c r="HU83" s="655"/>
      <c r="HV83" s="655"/>
      <c r="HW83" s="655"/>
      <c r="HX83" s="655"/>
      <c r="HY83" s="655"/>
      <c r="HZ83" s="655"/>
      <c r="IA83" s="655"/>
      <c r="IB83" s="655"/>
      <c r="IC83" s="655"/>
      <c r="ID83" s="655"/>
      <c r="IE83" s="655"/>
      <c r="IF83" s="655"/>
      <c r="IG83" s="655"/>
      <c r="IH83" s="655"/>
      <c r="II83" s="655"/>
      <c r="IJ83" s="655"/>
      <c r="IK83" s="655"/>
      <c r="IL83" s="655"/>
      <c r="IM83" s="655"/>
      <c r="IN83" s="655"/>
      <c r="IO83" s="655"/>
      <c r="IP83" s="655"/>
    </row>
    <row r="84" spans="1:250" s="650" customFormat="1" ht="42">
      <c r="A84" s="782" t="s">
        <v>432</v>
      </c>
      <c r="B84" s="812" t="s">
        <v>75</v>
      </c>
      <c r="C84" s="812" t="s">
        <v>97</v>
      </c>
      <c r="D84" s="838" t="s">
        <v>154</v>
      </c>
      <c r="E84" s="839" t="s">
        <v>75</v>
      </c>
      <c r="F84" s="843" t="s">
        <v>321</v>
      </c>
      <c r="G84" s="812" t="s">
        <v>84</v>
      </c>
      <c r="H84" s="877">
        <v>123367</v>
      </c>
      <c r="I84" s="813">
        <v>124000</v>
      </c>
      <c r="J84" s="654"/>
      <c r="K84" s="655"/>
      <c r="L84" s="655"/>
      <c r="M84" s="655"/>
      <c r="N84" s="655"/>
      <c r="O84" s="655"/>
      <c r="P84" s="655"/>
      <c r="Q84" s="655"/>
      <c r="R84" s="655"/>
      <c r="S84" s="655"/>
      <c r="T84" s="655"/>
      <c r="U84" s="655"/>
      <c r="V84" s="655"/>
      <c r="W84" s="655"/>
      <c r="X84" s="655"/>
      <c r="Y84" s="655"/>
      <c r="Z84" s="655"/>
      <c r="AA84" s="655"/>
      <c r="AB84" s="655"/>
      <c r="AC84" s="655"/>
      <c r="AD84" s="655"/>
      <c r="AE84" s="655"/>
      <c r="AF84" s="655"/>
      <c r="AG84" s="655"/>
      <c r="AH84" s="655"/>
      <c r="AI84" s="655"/>
      <c r="AJ84" s="655"/>
      <c r="AK84" s="655"/>
      <c r="AL84" s="655"/>
      <c r="AM84" s="655"/>
      <c r="AN84" s="655"/>
      <c r="AO84" s="655"/>
      <c r="AP84" s="655"/>
      <c r="AQ84" s="655"/>
      <c r="AR84" s="655"/>
      <c r="AS84" s="655"/>
      <c r="AT84" s="655"/>
      <c r="AU84" s="655"/>
      <c r="AV84" s="655"/>
      <c r="AW84" s="655"/>
      <c r="AX84" s="655"/>
      <c r="AY84" s="655"/>
      <c r="AZ84" s="655"/>
      <c r="BA84" s="655"/>
      <c r="BB84" s="655"/>
      <c r="BC84" s="655"/>
      <c r="BD84" s="655"/>
      <c r="BE84" s="655"/>
      <c r="BF84" s="655"/>
      <c r="BG84" s="655"/>
      <c r="BH84" s="655"/>
      <c r="BI84" s="655"/>
      <c r="BJ84" s="655"/>
      <c r="BK84" s="655"/>
      <c r="BL84" s="655"/>
      <c r="BM84" s="655"/>
      <c r="BN84" s="655"/>
      <c r="BO84" s="655"/>
      <c r="BP84" s="655"/>
      <c r="BQ84" s="655"/>
      <c r="BR84" s="655"/>
      <c r="BS84" s="655"/>
      <c r="BT84" s="655"/>
      <c r="BU84" s="655"/>
      <c r="BV84" s="655"/>
      <c r="BW84" s="655"/>
      <c r="BX84" s="655"/>
      <c r="BY84" s="655"/>
      <c r="BZ84" s="655"/>
      <c r="CA84" s="655"/>
      <c r="CB84" s="655"/>
      <c r="CC84" s="655"/>
      <c r="CD84" s="655"/>
      <c r="CE84" s="655"/>
      <c r="CF84" s="655"/>
      <c r="CG84" s="655"/>
      <c r="CH84" s="655"/>
      <c r="CI84" s="655"/>
      <c r="CJ84" s="655"/>
      <c r="CK84" s="655"/>
      <c r="CL84" s="655"/>
      <c r="CM84" s="655"/>
      <c r="CN84" s="655"/>
      <c r="CO84" s="655"/>
      <c r="CP84" s="655"/>
      <c r="CQ84" s="655"/>
      <c r="CR84" s="655"/>
      <c r="CS84" s="655"/>
      <c r="CT84" s="655"/>
      <c r="CU84" s="655"/>
      <c r="CV84" s="655"/>
      <c r="CW84" s="655"/>
      <c r="CX84" s="655"/>
      <c r="CY84" s="655"/>
      <c r="CZ84" s="655"/>
      <c r="DA84" s="655"/>
      <c r="DB84" s="655"/>
      <c r="DC84" s="655"/>
      <c r="DD84" s="655"/>
      <c r="DE84" s="655"/>
      <c r="DF84" s="655"/>
      <c r="DG84" s="655"/>
      <c r="DH84" s="655"/>
      <c r="DI84" s="655"/>
      <c r="DJ84" s="655"/>
      <c r="DK84" s="655"/>
      <c r="DL84" s="655"/>
      <c r="DM84" s="655"/>
      <c r="DN84" s="655"/>
      <c r="DO84" s="655"/>
      <c r="DP84" s="655"/>
      <c r="DQ84" s="655"/>
      <c r="DR84" s="655"/>
      <c r="DS84" s="655"/>
      <c r="DT84" s="655"/>
      <c r="DU84" s="655"/>
      <c r="DV84" s="655"/>
      <c r="DW84" s="655"/>
      <c r="DX84" s="655"/>
      <c r="DY84" s="655"/>
      <c r="DZ84" s="655"/>
      <c r="EA84" s="655"/>
      <c r="EB84" s="655"/>
      <c r="EC84" s="655"/>
      <c r="ED84" s="655"/>
      <c r="EE84" s="655"/>
      <c r="EF84" s="655"/>
      <c r="EG84" s="655"/>
      <c r="EH84" s="655"/>
      <c r="EI84" s="655"/>
      <c r="EJ84" s="655"/>
      <c r="EK84" s="655"/>
      <c r="EL84" s="655"/>
      <c r="EM84" s="655"/>
      <c r="EN84" s="655"/>
      <c r="EO84" s="655"/>
      <c r="EP84" s="655"/>
      <c r="EQ84" s="655"/>
      <c r="ER84" s="655"/>
      <c r="ES84" s="655"/>
      <c r="ET84" s="655"/>
      <c r="EU84" s="655"/>
      <c r="EV84" s="655"/>
      <c r="EW84" s="655"/>
      <c r="EX84" s="655"/>
      <c r="EY84" s="655"/>
      <c r="EZ84" s="655"/>
      <c r="FA84" s="655"/>
      <c r="FB84" s="655"/>
      <c r="FC84" s="655"/>
      <c r="FD84" s="655"/>
      <c r="FE84" s="655"/>
      <c r="FF84" s="655"/>
      <c r="FG84" s="655"/>
      <c r="FH84" s="655"/>
      <c r="FI84" s="655"/>
      <c r="FJ84" s="655"/>
      <c r="FK84" s="655"/>
      <c r="FL84" s="655"/>
      <c r="FM84" s="655"/>
      <c r="FN84" s="655"/>
      <c r="FO84" s="655"/>
      <c r="FP84" s="655"/>
      <c r="FQ84" s="655"/>
      <c r="FR84" s="655"/>
      <c r="FS84" s="655"/>
      <c r="FT84" s="655"/>
      <c r="FU84" s="655"/>
      <c r="FV84" s="655"/>
      <c r="FW84" s="655"/>
      <c r="FX84" s="655"/>
      <c r="FY84" s="655"/>
      <c r="FZ84" s="655"/>
      <c r="GA84" s="655"/>
      <c r="GB84" s="655"/>
      <c r="GC84" s="655"/>
      <c r="GD84" s="655"/>
      <c r="GE84" s="655"/>
      <c r="GF84" s="655"/>
      <c r="GG84" s="655"/>
      <c r="GH84" s="655"/>
      <c r="GI84" s="655"/>
      <c r="GJ84" s="655"/>
      <c r="GK84" s="655"/>
      <c r="GL84" s="655"/>
      <c r="GM84" s="655"/>
      <c r="GN84" s="655"/>
      <c r="GO84" s="655"/>
      <c r="GP84" s="655"/>
      <c r="GQ84" s="655"/>
      <c r="GR84" s="655"/>
      <c r="GS84" s="655"/>
      <c r="GT84" s="655"/>
      <c r="GU84" s="655"/>
      <c r="GV84" s="655"/>
      <c r="GW84" s="655"/>
      <c r="GX84" s="655"/>
      <c r="GY84" s="655"/>
      <c r="GZ84" s="655"/>
      <c r="HA84" s="655"/>
      <c r="HB84" s="655"/>
      <c r="HC84" s="655"/>
      <c r="HD84" s="655"/>
      <c r="HE84" s="655"/>
      <c r="HF84" s="655"/>
      <c r="HG84" s="655"/>
      <c r="HH84" s="655"/>
      <c r="HI84" s="655"/>
      <c r="HJ84" s="655"/>
      <c r="HK84" s="655"/>
      <c r="HL84" s="655"/>
      <c r="HM84" s="655"/>
      <c r="HN84" s="655"/>
      <c r="HO84" s="655"/>
      <c r="HP84" s="655"/>
      <c r="HQ84" s="655"/>
      <c r="HR84" s="655"/>
      <c r="HS84" s="655"/>
      <c r="HT84" s="655"/>
      <c r="HU84" s="655"/>
      <c r="HV84" s="655"/>
      <c r="HW84" s="655"/>
      <c r="HX84" s="655"/>
      <c r="HY84" s="655"/>
      <c r="HZ84" s="655"/>
      <c r="IA84" s="655"/>
      <c r="IB84" s="655"/>
      <c r="IC84" s="655"/>
      <c r="ID84" s="655"/>
      <c r="IE84" s="655"/>
      <c r="IF84" s="655"/>
      <c r="IG84" s="655"/>
      <c r="IH84" s="655"/>
      <c r="II84" s="655"/>
      <c r="IJ84" s="655"/>
      <c r="IK84" s="655"/>
      <c r="IL84" s="655"/>
      <c r="IM84" s="655"/>
      <c r="IN84" s="655"/>
      <c r="IO84" s="655"/>
      <c r="IP84" s="655"/>
    </row>
    <row r="85" spans="1:250" s="650" customFormat="1" ht="21">
      <c r="A85" s="782" t="s">
        <v>85</v>
      </c>
      <c r="B85" s="812" t="s">
        <v>75</v>
      </c>
      <c r="C85" s="812" t="s">
        <v>97</v>
      </c>
      <c r="D85" s="685" t="s">
        <v>154</v>
      </c>
      <c r="E85" s="685" t="s">
        <v>75</v>
      </c>
      <c r="F85" s="806" t="s">
        <v>321</v>
      </c>
      <c r="G85" s="812" t="s">
        <v>86</v>
      </c>
      <c r="H85" s="877">
        <v>14000</v>
      </c>
      <c r="I85" s="813">
        <v>14000</v>
      </c>
      <c r="J85" s="654"/>
      <c r="K85" s="655"/>
      <c r="L85" s="655"/>
      <c r="M85" s="655"/>
      <c r="N85" s="655"/>
      <c r="O85" s="655"/>
      <c r="P85" s="655"/>
      <c r="Q85" s="655"/>
      <c r="R85" s="655"/>
      <c r="S85" s="655"/>
      <c r="T85" s="655"/>
      <c r="U85" s="655"/>
      <c r="V85" s="655"/>
      <c r="W85" s="655"/>
      <c r="X85" s="655"/>
      <c r="Y85" s="655"/>
      <c r="Z85" s="655"/>
      <c r="AA85" s="655"/>
      <c r="AB85" s="655"/>
      <c r="AC85" s="655"/>
      <c r="AD85" s="655"/>
      <c r="AE85" s="655"/>
      <c r="AF85" s="655"/>
      <c r="AG85" s="655"/>
      <c r="AH85" s="655"/>
      <c r="AI85" s="655"/>
      <c r="AJ85" s="655"/>
      <c r="AK85" s="655"/>
      <c r="AL85" s="655"/>
      <c r="AM85" s="655"/>
      <c r="AN85" s="655"/>
      <c r="AO85" s="655"/>
      <c r="AP85" s="655"/>
      <c r="AQ85" s="655"/>
      <c r="AR85" s="655"/>
      <c r="AS85" s="655"/>
      <c r="AT85" s="655"/>
      <c r="AU85" s="655"/>
      <c r="AV85" s="655"/>
      <c r="AW85" s="655"/>
      <c r="AX85" s="655"/>
      <c r="AY85" s="655"/>
      <c r="AZ85" s="655"/>
      <c r="BA85" s="655"/>
      <c r="BB85" s="655"/>
      <c r="BC85" s="655"/>
      <c r="BD85" s="655"/>
      <c r="BE85" s="655"/>
      <c r="BF85" s="655"/>
      <c r="BG85" s="655"/>
      <c r="BH85" s="655"/>
      <c r="BI85" s="655"/>
      <c r="BJ85" s="655"/>
      <c r="BK85" s="655"/>
      <c r="BL85" s="655"/>
      <c r="BM85" s="655"/>
      <c r="BN85" s="655"/>
      <c r="BO85" s="655"/>
      <c r="BP85" s="655"/>
      <c r="BQ85" s="655"/>
      <c r="BR85" s="655"/>
      <c r="BS85" s="655"/>
      <c r="BT85" s="655"/>
      <c r="BU85" s="655"/>
      <c r="BV85" s="655"/>
      <c r="BW85" s="655"/>
      <c r="BX85" s="655"/>
      <c r="BY85" s="655"/>
      <c r="BZ85" s="655"/>
      <c r="CA85" s="655"/>
      <c r="CB85" s="655"/>
      <c r="CC85" s="655"/>
      <c r="CD85" s="655"/>
      <c r="CE85" s="655"/>
      <c r="CF85" s="655"/>
      <c r="CG85" s="655"/>
      <c r="CH85" s="655"/>
      <c r="CI85" s="655"/>
      <c r="CJ85" s="655"/>
      <c r="CK85" s="655"/>
      <c r="CL85" s="655"/>
      <c r="CM85" s="655"/>
      <c r="CN85" s="655"/>
      <c r="CO85" s="655"/>
      <c r="CP85" s="655"/>
      <c r="CQ85" s="655"/>
      <c r="CR85" s="655"/>
      <c r="CS85" s="655"/>
      <c r="CT85" s="655"/>
      <c r="CU85" s="655"/>
      <c r="CV85" s="655"/>
      <c r="CW85" s="655"/>
      <c r="CX85" s="655"/>
      <c r="CY85" s="655"/>
      <c r="CZ85" s="655"/>
      <c r="DA85" s="655"/>
      <c r="DB85" s="655"/>
      <c r="DC85" s="655"/>
      <c r="DD85" s="655"/>
      <c r="DE85" s="655"/>
      <c r="DF85" s="655"/>
      <c r="DG85" s="655"/>
      <c r="DH85" s="655"/>
      <c r="DI85" s="655"/>
      <c r="DJ85" s="655"/>
      <c r="DK85" s="655"/>
      <c r="DL85" s="655"/>
      <c r="DM85" s="655"/>
      <c r="DN85" s="655"/>
      <c r="DO85" s="655"/>
      <c r="DP85" s="655"/>
      <c r="DQ85" s="655"/>
      <c r="DR85" s="655"/>
      <c r="DS85" s="655"/>
      <c r="DT85" s="655"/>
      <c r="DU85" s="655"/>
      <c r="DV85" s="655"/>
      <c r="DW85" s="655"/>
      <c r="DX85" s="655"/>
      <c r="DY85" s="655"/>
      <c r="DZ85" s="655"/>
      <c r="EA85" s="655"/>
      <c r="EB85" s="655"/>
      <c r="EC85" s="655"/>
      <c r="ED85" s="655"/>
      <c r="EE85" s="655"/>
      <c r="EF85" s="655"/>
      <c r="EG85" s="655"/>
      <c r="EH85" s="655"/>
      <c r="EI85" s="655"/>
      <c r="EJ85" s="655"/>
      <c r="EK85" s="655"/>
      <c r="EL85" s="655"/>
      <c r="EM85" s="655"/>
      <c r="EN85" s="655"/>
      <c r="EO85" s="655"/>
      <c r="EP85" s="655"/>
      <c r="EQ85" s="655"/>
      <c r="ER85" s="655"/>
      <c r="ES85" s="655"/>
      <c r="ET85" s="655"/>
      <c r="EU85" s="655"/>
      <c r="EV85" s="655"/>
      <c r="EW85" s="655"/>
      <c r="EX85" s="655"/>
      <c r="EY85" s="655"/>
      <c r="EZ85" s="655"/>
      <c r="FA85" s="655"/>
      <c r="FB85" s="655"/>
      <c r="FC85" s="655"/>
      <c r="FD85" s="655"/>
      <c r="FE85" s="655"/>
      <c r="FF85" s="655"/>
      <c r="FG85" s="655"/>
      <c r="FH85" s="655"/>
      <c r="FI85" s="655"/>
      <c r="FJ85" s="655"/>
      <c r="FK85" s="655"/>
      <c r="FL85" s="655"/>
      <c r="FM85" s="655"/>
      <c r="FN85" s="655"/>
      <c r="FO85" s="655"/>
      <c r="FP85" s="655"/>
      <c r="FQ85" s="655"/>
      <c r="FR85" s="655"/>
      <c r="FS85" s="655"/>
      <c r="FT85" s="655"/>
      <c r="FU85" s="655"/>
      <c r="FV85" s="655"/>
      <c r="FW85" s="655"/>
      <c r="FX85" s="655"/>
      <c r="FY85" s="655"/>
      <c r="FZ85" s="655"/>
      <c r="GA85" s="655"/>
      <c r="GB85" s="655"/>
      <c r="GC85" s="655"/>
      <c r="GD85" s="655"/>
      <c r="GE85" s="655"/>
      <c r="GF85" s="655"/>
      <c r="GG85" s="655"/>
      <c r="GH85" s="655"/>
      <c r="GI85" s="655"/>
      <c r="GJ85" s="655"/>
      <c r="GK85" s="655"/>
      <c r="GL85" s="655"/>
      <c r="GM85" s="655"/>
      <c r="GN85" s="655"/>
      <c r="GO85" s="655"/>
      <c r="GP85" s="655"/>
      <c r="GQ85" s="655"/>
      <c r="GR85" s="655"/>
      <c r="GS85" s="655"/>
      <c r="GT85" s="655"/>
      <c r="GU85" s="655"/>
      <c r="GV85" s="655"/>
      <c r="GW85" s="655"/>
      <c r="GX85" s="655"/>
      <c r="GY85" s="655"/>
      <c r="GZ85" s="655"/>
      <c r="HA85" s="655"/>
      <c r="HB85" s="655"/>
      <c r="HC85" s="655"/>
      <c r="HD85" s="655"/>
      <c r="HE85" s="655"/>
      <c r="HF85" s="655"/>
      <c r="HG85" s="655"/>
      <c r="HH85" s="655"/>
      <c r="HI85" s="655"/>
      <c r="HJ85" s="655"/>
      <c r="HK85" s="655"/>
      <c r="HL85" s="655"/>
      <c r="HM85" s="655"/>
      <c r="HN85" s="655"/>
      <c r="HO85" s="655"/>
      <c r="HP85" s="655"/>
      <c r="HQ85" s="655"/>
      <c r="HR85" s="655"/>
      <c r="HS85" s="655"/>
      <c r="HT85" s="655"/>
      <c r="HU85" s="655"/>
      <c r="HV85" s="655"/>
      <c r="HW85" s="655"/>
      <c r="HX85" s="655"/>
      <c r="HY85" s="655"/>
      <c r="HZ85" s="655"/>
      <c r="IA85" s="655"/>
      <c r="IB85" s="655"/>
      <c r="IC85" s="655"/>
      <c r="ID85" s="655"/>
      <c r="IE85" s="655"/>
      <c r="IF85" s="655"/>
      <c r="IG85" s="655"/>
      <c r="IH85" s="655"/>
      <c r="II85" s="655"/>
      <c r="IJ85" s="655"/>
      <c r="IK85" s="655"/>
      <c r="IL85" s="655"/>
      <c r="IM85" s="655"/>
      <c r="IN85" s="655"/>
      <c r="IO85" s="655"/>
      <c r="IP85" s="655"/>
    </row>
    <row r="86" spans="1:250" s="650" customFormat="1" ht="42" hidden="1">
      <c r="A86" s="781" t="s">
        <v>426</v>
      </c>
      <c r="B86" s="812" t="s">
        <v>75</v>
      </c>
      <c r="C86" s="812" t="s">
        <v>97</v>
      </c>
      <c r="D86" s="842" t="s">
        <v>154</v>
      </c>
      <c r="E86" s="839" t="s">
        <v>76</v>
      </c>
      <c r="F86" s="840" t="s">
        <v>318</v>
      </c>
      <c r="G86" s="812"/>
      <c r="H86" s="877">
        <f>H87</f>
        <v>0</v>
      </c>
      <c r="I86" s="813">
        <f>I87</f>
        <v>0</v>
      </c>
      <c r="J86" s="654"/>
      <c r="K86" s="655"/>
      <c r="L86" s="655"/>
      <c r="M86" s="655"/>
      <c r="N86" s="655"/>
      <c r="O86" s="655"/>
      <c r="P86" s="655"/>
      <c r="Q86" s="655"/>
      <c r="R86" s="655"/>
      <c r="S86" s="655"/>
      <c r="T86" s="655"/>
      <c r="U86" s="655"/>
      <c r="V86" s="655"/>
      <c r="W86" s="655"/>
      <c r="X86" s="655"/>
      <c r="Y86" s="655"/>
      <c r="Z86" s="655"/>
      <c r="AA86" s="655"/>
      <c r="AB86" s="655"/>
      <c r="AC86" s="655"/>
      <c r="AD86" s="655"/>
      <c r="AE86" s="655"/>
      <c r="AF86" s="655"/>
      <c r="AG86" s="655"/>
      <c r="AH86" s="655"/>
      <c r="AI86" s="655"/>
      <c r="AJ86" s="655"/>
      <c r="AK86" s="655"/>
      <c r="AL86" s="655"/>
      <c r="AM86" s="655"/>
      <c r="AN86" s="655"/>
      <c r="AO86" s="655"/>
      <c r="AP86" s="655"/>
      <c r="AQ86" s="655"/>
      <c r="AR86" s="655"/>
      <c r="AS86" s="655"/>
      <c r="AT86" s="655"/>
      <c r="AU86" s="655"/>
      <c r="AV86" s="655"/>
      <c r="AW86" s="655"/>
      <c r="AX86" s="655"/>
      <c r="AY86" s="655"/>
      <c r="AZ86" s="655"/>
      <c r="BA86" s="655"/>
      <c r="BB86" s="655"/>
      <c r="BC86" s="655"/>
      <c r="BD86" s="655"/>
      <c r="BE86" s="655"/>
      <c r="BF86" s="655"/>
      <c r="BG86" s="655"/>
      <c r="BH86" s="655"/>
      <c r="BI86" s="655"/>
      <c r="BJ86" s="655"/>
      <c r="BK86" s="655"/>
      <c r="BL86" s="655"/>
      <c r="BM86" s="655"/>
      <c r="BN86" s="655"/>
      <c r="BO86" s="655"/>
      <c r="BP86" s="655"/>
      <c r="BQ86" s="655"/>
      <c r="BR86" s="655"/>
      <c r="BS86" s="655"/>
      <c r="BT86" s="655"/>
      <c r="BU86" s="655"/>
      <c r="BV86" s="655"/>
      <c r="BW86" s="655"/>
      <c r="BX86" s="655"/>
      <c r="BY86" s="655"/>
      <c r="BZ86" s="655"/>
      <c r="CA86" s="655"/>
      <c r="CB86" s="655"/>
      <c r="CC86" s="655"/>
      <c r="CD86" s="655"/>
      <c r="CE86" s="655"/>
      <c r="CF86" s="655"/>
      <c r="CG86" s="655"/>
      <c r="CH86" s="655"/>
      <c r="CI86" s="655"/>
      <c r="CJ86" s="655"/>
      <c r="CK86" s="655"/>
      <c r="CL86" s="655"/>
      <c r="CM86" s="655"/>
      <c r="CN86" s="655"/>
      <c r="CO86" s="655"/>
      <c r="CP86" s="655"/>
      <c r="CQ86" s="655"/>
      <c r="CR86" s="655"/>
      <c r="CS86" s="655"/>
      <c r="CT86" s="655"/>
      <c r="CU86" s="655"/>
      <c r="CV86" s="655"/>
      <c r="CW86" s="655"/>
      <c r="CX86" s="655"/>
      <c r="CY86" s="655"/>
      <c r="CZ86" s="655"/>
      <c r="DA86" s="655"/>
      <c r="DB86" s="655"/>
      <c r="DC86" s="655"/>
      <c r="DD86" s="655"/>
      <c r="DE86" s="655"/>
      <c r="DF86" s="655"/>
      <c r="DG86" s="655"/>
      <c r="DH86" s="655"/>
      <c r="DI86" s="655"/>
      <c r="DJ86" s="655"/>
      <c r="DK86" s="655"/>
      <c r="DL86" s="655"/>
      <c r="DM86" s="655"/>
      <c r="DN86" s="655"/>
      <c r="DO86" s="655"/>
      <c r="DP86" s="655"/>
      <c r="DQ86" s="655"/>
      <c r="DR86" s="655"/>
      <c r="DS86" s="655"/>
      <c r="DT86" s="655"/>
      <c r="DU86" s="655"/>
      <c r="DV86" s="655"/>
      <c r="DW86" s="655"/>
      <c r="DX86" s="655"/>
      <c r="DY86" s="655"/>
      <c r="DZ86" s="655"/>
      <c r="EA86" s="655"/>
      <c r="EB86" s="655"/>
      <c r="EC86" s="655"/>
      <c r="ED86" s="655"/>
      <c r="EE86" s="655"/>
      <c r="EF86" s="655"/>
      <c r="EG86" s="655"/>
      <c r="EH86" s="655"/>
      <c r="EI86" s="655"/>
      <c r="EJ86" s="655"/>
      <c r="EK86" s="655"/>
      <c r="EL86" s="655"/>
      <c r="EM86" s="655"/>
      <c r="EN86" s="655"/>
      <c r="EO86" s="655"/>
      <c r="EP86" s="655"/>
      <c r="EQ86" s="655"/>
      <c r="ER86" s="655"/>
      <c r="ES86" s="655"/>
      <c r="ET86" s="655"/>
      <c r="EU86" s="655"/>
      <c r="EV86" s="655"/>
      <c r="EW86" s="655"/>
      <c r="EX86" s="655"/>
      <c r="EY86" s="655"/>
      <c r="EZ86" s="655"/>
      <c r="FA86" s="655"/>
      <c r="FB86" s="655"/>
      <c r="FC86" s="655"/>
      <c r="FD86" s="655"/>
      <c r="FE86" s="655"/>
      <c r="FF86" s="655"/>
      <c r="FG86" s="655"/>
      <c r="FH86" s="655"/>
      <c r="FI86" s="655"/>
      <c r="FJ86" s="655"/>
      <c r="FK86" s="655"/>
      <c r="FL86" s="655"/>
      <c r="FM86" s="655"/>
      <c r="FN86" s="655"/>
      <c r="FO86" s="655"/>
      <c r="FP86" s="655"/>
      <c r="FQ86" s="655"/>
      <c r="FR86" s="655"/>
      <c r="FS86" s="655"/>
      <c r="FT86" s="655"/>
      <c r="FU86" s="655"/>
      <c r="FV86" s="655"/>
      <c r="FW86" s="655"/>
      <c r="FX86" s="655"/>
      <c r="FY86" s="655"/>
      <c r="FZ86" s="655"/>
      <c r="GA86" s="655"/>
      <c r="GB86" s="655"/>
      <c r="GC86" s="655"/>
      <c r="GD86" s="655"/>
      <c r="GE86" s="655"/>
      <c r="GF86" s="655"/>
      <c r="GG86" s="655"/>
      <c r="GH86" s="655"/>
      <c r="GI86" s="655"/>
      <c r="GJ86" s="655"/>
      <c r="GK86" s="655"/>
      <c r="GL86" s="655"/>
      <c r="GM86" s="655"/>
      <c r="GN86" s="655"/>
      <c r="GO86" s="655"/>
      <c r="GP86" s="655"/>
      <c r="GQ86" s="655"/>
      <c r="GR86" s="655"/>
      <c r="GS86" s="655"/>
      <c r="GT86" s="655"/>
      <c r="GU86" s="655"/>
      <c r="GV86" s="655"/>
      <c r="GW86" s="655"/>
      <c r="GX86" s="655"/>
      <c r="GY86" s="655"/>
      <c r="GZ86" s="655"/>
      <c r="HA86" s="655"/>
      <c r="HB86" s="655"/>
      <c r="HC86" s="655"/>
      <c r="HD86" s="655"/>
      <c r="HE86" s="655"/>
      <c r="HF86" s="655"/>
      <c r="HG86" s="655"/>
      <c r="HH86" s="655"/>
      <c r="HI86" s="655"/>
      <c r="HJ86" s="655"/>
      <c r="HK86" s="655"/>
      <c r="HL86" s="655"/>
      <c r="HM86" s="655"/>
      <c r="HN86" s="655"/>
      <c r="HO86" s="655"/>
      <c r="HP86" s="655"/>
      <c r="HQ86" s="655"/>
      <c r="HR86" s="655"/>
      <c r="HS86" s="655"/>
      <c r="HT86" s="655"/>
      <c r="HU86" s="655"/>
      <c r="HV86" s="655"/>
      <c r="HW86" s="655"/>
      <c r="HX86" s="655"/>
      <c r="HY86" s="655"/>
      <c r="HZ86" s="655"/>
      <c r="IA86" s="655"/>
      <c r="IB86" s="655"/>
      <c r="IC86" s="655"/>
      <c r="ID86" s="655"/>
      <c r="IE86" s="655"/>
      <c r="IF86" s="655"/>
      <c r="IG86" s="655"/>
      <c r="IH86" s="655"/>
      <c r="II86" s="655"/>
      <c r="IJ86" s="655"/>
      <c r="IK86" s="655"/>
      <c r="IL86" s="655"/>
      <c r="IM86" s="655"/>
      <c r="IN86" s="655"/>
      <c r="IO86" s="655"/>
      <c r="IP86" s="655"/>
    </row>
    <row r="87" spans="1:250" s="650" customFormat="1" ht="21" hidden="1">
      <c r="A87" s="784" t="s">
        <v>423</v>
      </c>
      <c r="B87" s="816" t="s">
        <v>75</v>
      </c>
      <c r="C87" s="816" t="s">
        <v>97</v>
      </c>
      <c r="D87" s="685" t="s">
        <v>154</v>
      </c>
      <c r="E87" s="685" t="s">
        <v>76</v>
      </c>
      <c r="F87" s="806" t="s">
        <v>424</v>
      </c>
      <c r="G87" s="816"/>
      <c r="H87" s="875">
        <f>H88</f>
        <v>0</v>
      </c>
      <c r="I87" s="817">
        <f>I88</f>
        <v>0</v>
      </c>
      <c r="J87" s="654"/>
      <c r="K87" s="655"/>
      <c r="L87" s="655"/>
      <c r="M87" s="655"/>
      <c r="N87" s="655"/>
      <c r="O87" s="655"/>
      <c r="P87" s="655"/>
      <c r="Q87" s="655"/>
      <c r="R87" s="655"/>
      <c r="S87" s="655"/>
      <c r="T87" s="655"/>
      <c r="U87" s="655"/>
      <c r="V87" s="655"/>
      <c r="W87" s="655"/>
      <c r="X87" s="655"/>
      <c r="Y87" s="655"/>
      <c r="Z87" s="655"/>
      <c r="AA87" s="655"/>
      <c r="AB87" s="655"/>
      <c r="AC87" s="655"/>
      <c r="AD87" s="655"/>
      <c r="AE87" s="655"/>
      <c r="AF87" s="655"/>
      <c r="AG87" s="655"/>
      <c r="AH87" s="655"/>
      <c r="AI87" s="655"/>
      <c r="AJ87" s="655"/>
      <c r="AK87" s="655"/>
      <c r="AL87" s="655"/>
      <c r="AM87" s="655"/>
      <c r="AN87" s="655"/>
      <c r="AO87" s="655"/>
      <c r="AP87" s="655"/>
      <c r="AQ87" s="655"/>
      <c r="AR87" s="655"/>
      <c r="AS87" s="655"/>
      <c r="AT87" s="655"/>
      <c r="AU87" s="655"/>
      <c r="AV87" s="655"/>
      <c r="AW87" s="655"/>
      <c r="AX87" s="655"/>
      <c r="AY87" s="655"/>
      <c r="AZ87" s="655"/>
      <c r="BA87" s="655"/>
      <c r="BB87" s="655"/>
      <c r="BC87" s="655"/>
      <c r="BD87" s="655"/>
      <c r="BE87" s="655"/>
      <c r="BF87" s="655"/>
      <c r="BG87" s="655"/>
      <c r="BH87" s="655"/>
      <c r="BI87" s="655"/>
      <c r="BJ87" s="655"/>
      <c r="BK87" s="655"/>
      <c r="BL87" s="655"/>
      <c r="BM87" s="655"/>
      <c r="BN87" s="655"/>
      <c r="BO87" s="655"/>
      <c r="BP87" s="655"/>
      <c r="BQ87" s="655"/>
      <c r="BR87" s="655"/>
      <c r="BS87" s="655"/>
      <c r="BT87" s="655"/>
      <c r="BU87" s="655"/>
      <c r="BV87" s="655"/>
      <c r="BW87" s="655"/>
      <c r="BX87" s="655"/>
      <c r="BY87" s="655"/>
      <c r="BZ87" s="655"/>
      <c r="CA87" s="655"/>
      <c r="CB87" s="655"/>
      <c r="CC87" s="655"/>
      <c r="CD87" s="655"/>
      <c r="CE87" s="655"/>
      <c r="CF87" s="655"/>
      <c r="CG87" s="655"/>
      <c r="CH87" s="655"/>
      <c r="CI87" s="655"/>
      <c r="CJ87" s="655"/>
      <c r="CK87" s="655"/>
      <c r="CL87" s="655"/>
      <c r="CM87" s="655"/>
      <c r="CN87" s="655"/>
      <c r="CO87" s="655"/>
      <c r="CP87" s="655"/>
      <c r="CQ87" s="655"/>
      <c r="CR87" s="655"/>
      <c r="CS87" s="655"/>
      <c r="CT87" s="655"/>
      <c r="CU87" s="655"/>
      <c r="CV87" s="655"/>
      <c r="CW87" s="655"/>
      <c r="CX87" s="655"/>
      <c r="CY87" s="655"/>
      <c r="CZ87" s="655"/>
      <c r="DA87" s="655"/>
      <c r="DB87" s="655"/>
      <c r="DC87" s="655"/>
      <c r="DD87" s="655"/>
      <c r="DE87" s="655"/>
      <c r="DF87" s="655"/>
      <c r="DG87" s="655"/>
      <c r="DH87" s="655"/>
      <c r="DI87" s="655"/>
      <c r="DJ87" s="655"/>
      <c r="DK87" s="655"/>
      <c r="DL87" s="655"/>
      <c r="DM87" s="655"/>
      <c r="DN87" s="655"/>
      <c r="DO87" s="655"/>
      <c r="DP87" s="655"/>
      <c r="DQ87" s="655"/>
      <c r="DR87" s="655"/>
      <c r="DS87" s="655"/>
      <c r="DT87" s="655"/>
      <c r="DU87" s="655"/>
      <c r="DV87" s="655"/>
      <c r="DW87" s="655"/>
      <c r="DX87" s="655"/>
      <c r="DY87" s="655"/>
      <c r="DZ87" s="655"/>
      <c r="EA87" s="655"/>
      <c r="EB87" s="655"/>
      <c r="EC87" s="655"/>
      <c r="ED87" s="655"/>
      <c r="EE87" s="655"/>
      <c r="EF87" s="655"/>
      <c r="EG87" s="655"/>
      <c r="EH87" s="655"/>
      <c r="EI87" s="655"/>
      <c r="EJ87" s="655"/>
      <c r="EK87" s="655"/>
      <c r="EL87" s="655"/>
      <c r="EM87" s="655"/>
      <c r="EN87" s="655"/>
      <c r="EO87" s="655"/>
      <c r="EP87" s="655"/>
      <c r="EQ87" s="655"/>
      <c r="ER87" s="655"/>
      <c r="ES87" s="655"/>
      <c r="ET87" s="655"/>
      <c r="EU87" s="655"/>
      <c r="EV87" s="655"/>
      <c r="EW87" s="655"/>
      <c r="EX87" s="655"/>
      <c r="EY87" s="655"/>
      <c r="EZ87" s="655"/>
      <c r="FA87" s="655"/>
      <c r="FB87" s="655"/>
      <c r="FC87" s="655"/>
      <c r="FD87" s="655"/>
      <c r="FE87" s="655"/>
      <c r="FF87" s="655"/>
      <c r="FG87" s="655"/>
      <c r="FH87" s="655"/>
      <c r="FI87" s="655"/>
      <c r="FJ87" s="655"/>
      <c r="FK87" s="655"/>
      <c r="FL87" s="655"/>
      <c r="FM87" s="655"/>
      <c r="FN87" s="655"/>
      <c r="FO87" s="655"/>
      <c r="FP87" s="655"/>
      <c r="FQ87" s="655"/>
      <c r="FR87" s="655"/>
      <c r="FS87" s="655"/>
      <c r="FT87" s="655"/>
      <c r="FU87" s="655"/>
      <c r="FV87" s="655"/>
      <c r="FW87" s="655"/>
      <c r="FX87" s="655"/>
      <c r="FY87" s="655"/>
      <c r="FZ87" s="655"/>
      <c r="GA87" s="655"/>
      <c r="GB87" s="655"/>
      <c r="GC87" s="655"/>
      <c r="GD87" s="655"/>
      <c r="GE87" s="655"/>
      <c r="GF87" s="655"/>
      <c r="GG87" s="655"/>
      <c r="GH87" s="655"/>
      <c r="GI87" s="655"/>
      <c r="GJ87" s="655"/>
      <c r="GK87" s="655"/>
      <c r="GL87" s="655"/>
      <c r="GM87" s="655"/>
      <c r="GN87" s="655"/>
      <c r="GO87" s="655"/>
      <c r="GP87" s="655"/>
      <c r="GQ87" s="655"/>
      <c r="GR87" s="655"/>
      <c r="GS87" s="655"/>
      <c r="GT87" s="655"/>
      <c r="GU87" s="655"/>
      <c r="GV87" s="655"/>
      <c r="GW87" s="655"/>
      <c r="GX87" s="655"/>
      <c r="GY87" s="655"/>
      <c r="GZ87" s="655"/>
      <c r="HA87" s="655"/>
      <c r="HB87" s="655"/>
      <c r="HC87" s="655"/>
      <c r="HD87" s="655"/>
      <c r="HE87" s="655"/>
      <c r="HF87" s="655"/>
      <c r="HG87" s="655"/>
      <c r="HH87" s="655"/>
      <c r="HI87" s="655"/>
      <c r="HJ87" s="655"/>
      <c r="HK87" s="655"/>
      <c r="HL87" s="655"/>
      <c r="HM87" s="655"/>
      <c r="HN87" s="655"/>
      <c r="HO87" s="655"/>
      <c r="HP87" s="655"/>
      <c r="HQ87" s="655"/>
      <c r="HR87" s="655"/>
      <c r="HS87" s="655"/>
      <c r="HT87" s="655"/>
      <c r="HU87" s="655"/>
      <c r="HV87" s="655"/>
      <c r="HW87" s="655"/>
      <c r="HX87" s="655"/>
      <c r="HY87" s="655"/>
      <c r="HZ87" s="655"/>
      <c r="IA87" s="655"/>
      <c r="IB87" s="655"/>
      <c r="IC87" s="655"/>
      <c r="ID87" s="655"/>
      <c r="IE87" s="655"/>
      <c r="IF87" s="655"/>
      <c r="IG87" s="655"/>
      <c r="IH87" s="655"/>
      <c r="II87" s="655"/>
      <c r="IJ87" s="655"/>
      <c r="IK87" s="655"/>
      <c r="IL87" s="655"/>
      <c r="IM87" s="655"/>
      <c r="IN87" s="655"/>
      <c r="IO87" s="655"/>
      <c r="IP87" s="655"/>
    </row>
    <row r="88" spans="1:250" s="650" customFormat="1" ht="60" customHeight="1" hidden="1">
      <c r="A88" s="781" t="s">
        <v>82</v>
      </c>
      <c r="B88" s="812" t="s">
        <v>75</v>
      </c>
      <c r="C88" s="812" t="s">
        <v>97</v>
      </c>
      <c r="D88" s="838" t="s">
        <v>154</v>
      </c>
      <c r="E88" s="839" t="s">
        <v>76</v>
      </c>
      <c r="F88" s="843" t="s">
        <v>424</v>
      </c>
      <c r="G88" s="816" t="s">
        <v>77</v>
      </c>
      <c r="H88" s="875">
        <v>0</v>
      </c>
      <c r="I88" s="817">
        <v>0</v>
      </c>
      <c r="J88" s="654"/>
      <c r="K88" s="655"/>
      <c r="L88" s="655"/>
      <c r="M88" s="655"/>
      <c r="N88" s="655"/>
      <c r="O88" s="655"/>
      <c r="P88" s="655"/>
      <c r="Q88" s="655"/>
      <c r="R88" s="655"/>
      <c r="S88" s="655"/>
      <c r="T88" s="655"/>
      <c r="U88" s="655"/>
      <c r="V88" s="655"/>
      <c r="W88" s="655"/>
      <c r="X88" s="655"/>
      <c r="Y88" s="655"/>
      <c r="Z88" s="655"/>
      <c r="AA88" s="655"/>
      <c r="AB88" s="655"/>
      <c r="AC88" s="655"/>
      <c r="AD88" s="655"/>
      <c r="AE88" s="655"/>
      <c r="AF88" s="655"/>
      <c r="AG88" s="655"/>
      <c r="AH88" s="655"/>
      <c r="AI88" s="655"/>
      <c r="AJ88" s="655"/>
      <c r="AK88" s="655"/>
      <c r="AL88" s="655"/>
      <c r="AM88" s="655"/>
      <c r="AN88" s="655"/>
      <c r="AO88" s="655"/>
      <c r="AP88" s="655"/>
      <c r="AQ88" s="655"/>
      <c r="AR88" s="655"/>
      <c r="AS88" s="655"/>
      <c r="AT88" s="655"/>
      <c r="AU88" s="655"/>
      <c r="AV88" s="655"/>
      <c r="AW88" s="655"/>
      <c r="AX88" s="655"/>
      <c r="AY88" s="655"/>
      <c r="AZ88" s="655"/>
      <c r="BA88" s="655"/>
      <c r="BB88" s="655"/>
      <c r="BC88" s="655"/>
      <c r="BD88" s="655"/>
      <c r="BE88" s="655"/>
      <c r="BF88" s="655"/>
      <c r="BG88" s="655"/>
      <c r="BH88" s="655"/>
      <c r="BI88" s="655"/>
      <c r="BJ88" s="655"/>
      <c r="BK88" s="655"/>
      <c r="BL88" s="655"/>
      <c r="BM88" s="655"/>
      <c r="BN88" s="655"/>
      <c r="BO88" s="655"/>
      <c r="BP88" s="655"/>
      <c r="BQ88" s="655"/>
      <c r="BR88" s="655"/>
      <c r="BS88" s="655"/>
      <c r="BT88" s="655"/>
      <c r="BU88" s="655"/>
      <c r="BV88" s="655"/>
      <c r="BW88" s="655"/>
      <c r="BX88" s="655"/>
      <c r="BY88" s="655"/>
      <c r="BZ88" s="655"/>
      <c r="CA88" s="655"/>
      <c r="CB88" s="655"/>
      <c r="CC88" s="655"/>
      <c r="CD88" s="655"/>
      <c r="CE88" s="655"/>
      <c r="CF88" s="655"/>
      <c r="CG88" s="655"/>
      <c r="CH88" s="655"/>
      <c r="CI88" s="655"/>
      <c r="CJ88" s="655"/>
      <c r="CK88" s="655"/>
      <c r="CL88" s="655"/>
      <c r="CM88" s="655"/>
      <c r="CN88" s="655"/>
      <c r="CO88" s="655"/>
      <c r="CP88" s="655"/>
      <c r="CQ88" s="655"/>
      <c r="CR88" s="655"/>
      <c r="CS88" s="655"/>
      <c r="CT88" s="655"/>
      <c r="CU88" s="655"/>
      <c r="CV88" s="655"/>
      <c r="CW88" s="655"/>
      <c r="CX88" s="655"/>
      <c r="CY88" s="655"/>
      <c r="CZ88" s="655"/>
      <c r="DA88" s="655"/>
      <c r="DB88" s="655"/>
      <c r="DC88" s="655"/>
      <c r="DD88" s="655"/>
      <c r="DE88" s="655"/>
      <c r="DF88" s="655"/>
      <c r="DG88" s="655"/>
      <c r="DH88" s="655"/>
      <c r="DI88" s="655"/>
      <c r="DJ88" s="655"/>
      <c r="DK88" s="655"/>
      <c r="DL88" s="655"/>
      <c r="DM88" s="655"/>
      <c r="DN88" s="655"/>
      <c r="DO88" s="655"/>
      <c r="DP88" s="655"/>
      <c r="DQ88" s="655"/>
      <c r="DR88" s="655"/>
      <c r="DS88" s="655"/>
      <c r="DT88" s="655"/>
      <c r="DU88" s="655"/>
      <c r="DV88" s="655"/>
      <c r="DW88" s="655"/>
      <c r="DX88" s="655"/>
      <c r="DY88" s="655"/>
      <c r="DZ88" s="655"/>
      <c r="EA88" s="655"/>
      <c r="EB88" s="655"/>
      <c r="EC88" s="655"/>
      <c r="ED88" s="655"/>
      <c r="EE88" s="655"/>
      <c r="EF88" s="655"/>
      <c r="EG88" s="655"/>
      <c r="EH88" s="655"/>
      <c r="EI88" s="655"/>
      <c r="EJ88" s="655"/>
      <c r="EK88" s="655"/>
      <c r="EL88" s="655"/>
      <c r="EM88" s="655"/>
      <c r="EN88" s="655"/>
      <c r="EO88" s="655"/>
      <c r="EP88" s="655"/>
      <c r="EQ88" s="655"/>
      <c r="ER88" s="655"/>
      <c r="ES88" s="655"/>
      <c r="ET88" s="655"/>
      <c r="EU88" s="655"/>
      <c r="EV88" s="655"/>
      <c r="EW88" s="655"/>
      <c r="EX88" s="655"/>
      <c r="EY88" s="655"/>
      <c r="EZ88" s="655"/>
      <c r="FA88" s="655"/>
      <c r="FB88" s="655"/>
      <c r="FC88" s="655"/>
      <c r="FD88" s="655"/>
      <c r="FE88" s="655"/>
      <c r="FF88" s="655"/>
      <c r="FG88" s="655"/>
      <c r="FH88" s="655"/>
      <c r="FI88" s="655"/>
      <c r="FJ88" s="655"/>
      <c r="FK88" s="655"/>
      <c r="FL88" s="655"/>
      <c r="FM88" s="655"/>
      <c r="FN88" s="655"/>
      <c r="FO88" s="655"/>
      <c r="FP88" s="655"/>
      <c r="FQ88" s="655"/>
      <c r="FR88" s="655"/>
      <c r="FS88" s="655"/>
      <c r="FT88" s="655"/>
      <c r="FU88" s="655"/>
      <c r="FV88" s="655"/>
      <c r="FW88" s="655"/>
      <c r="FX88" s="655"/>
      <c r="FY88" s="655"/>
      <c r="FZ88" s="655"/>
      <c r="GA88" s="655"/>
      <c r="GB88" s="655"/>
      <c r="GC88" s="655"/>
      <c r="GD88" s="655"/>
      <c r="GE88" s="655"/>
      <c r="GF88" s="655"/>
      <c r="GG88" s="655"/>
      <c r="GH88" s="655"/>
      <c r="GI88" s="655"/>
      <c r="GJ88" s="655"/>
      <c r="GK88" s="655"/>
      <c r="GL88" s="655"/>
      <c r="GM88" s="655"/>
      <c r="GN88" s="655"/>
      <c r="GO88" s="655"/>
      <c r="GP88" s="655"/>
      <c r="GQ88" s="655"/>
      <c r="GR88" s="655"/>
      <c r="GS88" s="655"/>
      <c r="GT88" s="655"/>
      <c r="GU88" s="655"/>
      <c r="GV88" s="655"/>
      <c r="GW88" s="655"/>
      <c r="GX88" s="655"/>
      <c r="GY88" s="655"/>
      <c r="GZ88" s="655"/>
      <c r="HA88" s="655"/>
      <c r="HB88" s="655"/>
      <c r="HC88" s="655"/>
      <c r="HD88" s="655"/>
      <c r="HE88" s="655"/>
      <c r="HF88" s="655"/>
      <c r="HG88" s="655"/>
      <c r="HH88" s="655"/>
      <c r="HI88" s="655"/>
      <c r="HJ88" s="655"/>
      <c r="HK88" s="655"/>
      <c r="HL88" s="655"/>
      <c r="HM88" s="655"/>
      <c r="HN88" s="655"/>
      <c r="HO88" s="655"/>
      <c r="HP88" s="655"/>
      <c r="HQ88" s="655"/>
      <c r="HR88" s="655"/>
      <c r="HS88" s="655"/>
      <c r="HT88" s="655"/>
      <c r="HU88" s="655"/>
      <c r="HV88" s="655"/>
      <c r="HW88" s="655"/>
      <c r="HX88" s="655"/>
      <c r="HY88" s="655"/>
      <c r="HZ88" s="655"/>
      <c r="IA88" s="655"/>
      <c r="IB88" s="655"/>
      <c r="IC88" s="655"/>
      <c r="ID88" s="655"/>
      <c r="IE88" s="655"/>
      <c r="IF88" s="655"/>
      <c r="IG88" s="655"/>
      <c r="IH88" s="655"/>
      <c r="II88" s="655"/>
      <c r="IJ88" s="655"/>
      <c r="IK88" s="655"/>
      <c r="IL88" s="655"/>
      <c r="IM88" s="655"/>
      <c r="IN88" s="655"/>
      <c r="IO88" s="655"/>
      <c r="IP88" s="655"/>
    </row>
    <row r="89" spans="1:10" s="653" customFormat="1" ht="69" customHeight="1" hidden="1">
      <c r="A89" s="779" t="s">
        <v>566</v>
      </c>
      <c r="B89" s="809" t="s">
        <v>75</v>
      </c>
      <c r="C89" s="809" t="s">
        <v>97</v>
      </c>
      <c r="D89" s="729" t="s">
        <v>251</v>
      </c>
      <c r="E89" s="690" t="s">
        <v>316</v>
      </c>
      <c r="F89" s="837" t="s">
        <v>138</v>
      </c>
      <c r="G89" s="809"/>
      <c r="H89" s="873">
        <f>+H90</f>
        <v>0</v>
      </c>
      <c r="I89" s="811">
        <f>+I90</f>
        <v>0</v>
      </c>
      <c r="J89" s="652"/>
    </row>
    <row r="90" spans="1:10" s="653" customFormat="1" ht="54" customHeight="1" hidden="1">
      <c r="A90" s="781" t="s">
        <v>612</v>
      </c>
      <c r="B90" s="812" t="s">
        <v>75</v>
      </c>
      <c r="C90" s="812" t="s">
        <v>97</v>
      </c>
      <c r="D90" s="842" t="s">
        <v>252</v>
      </c>
      <c r="E90" s="839" t="s">
        <v>316</v>
      </c>
      <c r="F90" s="840" t="s">
        <v>138</v>
      </c>
      <c r="G90" s="812"/>
      <c r="H90" s="877">
        <f aca="true" t="shared" si="3" ref="H90:I92">H91</f>
        <v>0</v>
      </c>
      <c r="I90" s="813">
        <f t="shared" si="3"/>
        <v>0</v>
      </c>
      <c r="J90" s="652"/>
    </row>
    <row r="91" spans="1:10" s="653" customFormat="1" ht="82.5" customHeight="1" hidden="1">
      <c r="A91" s="788" t="s">
        <v>659</v>
      </c>
      <c r="B91" s="823" t="s">
        <v>75</v>
      </c>
      <c r="C91" s="823" t="s">
        <v>97</v>
      </c>
      <c r="D91" s="685" t="s">
        <v>252</v>
      </c>
      <c r="E91" s="685" t="s">
        <v>76</v>
      </c>
      <c r="F91" s="807" t="s">
        <v>318</v>
      </c>
      <c r="G91" s="823"/>
      <c r="H91" s="877">
        <f t="shared" si="3"/>
        <v>0</v>
      </c>
      <c r="I91" s="813">
        <f t="shared" si="3"/>
        <v>0</v>
      </c>
      <c r="J91" s="652"/>
    </row>
    <row r="92" spans="1:10" s="650" customFormat="1" ht="21" hidden="1">
      <c r="A92" s="784" t="s">
        <v>423</v>
      </c>
      <c r="B92" s="816" t="s">
        <v>75</v>
      </c>
      <c r="C92" s="816" t="s">
        <v>97</v>
      </c>
      <c r="D92" s="838" t="s">
        <v>252</v>
      </c>
      <c r="E92" s="839" t="s">
        <v>76</v>
      </c>
      <c r="F92" s="843" t="s">
        <v>424</v>
      </c>
      <c r="G92" s="816"/>
      <c r="H92" s="875">
        <f t="shared" si="3"/>
        <v>0</v>
      </c>
      <c r="I92" s="817">
        <f t="shared" si="3"/>
        <v>0</v>
      </c>
      <c r="J92" s="649"/>
    </row>
    <row r="93" spans="1:10" s="650" customFormat="1" ht="72" customHeight="1" hidden="1">
      <c r="A93" s="781" t="s">
        <v>82</v>
      </c>
      <c r="B93" s="812" t="s">
        <v>75</v>
      </c>
      <c r="C93" s="812" t="s">
        <v>97</v>
      </c>
      <c r="D93" s="685" t="s">
        <v>252</v>
      </c>
      <c r="E93" s="685" t="s">
        <v>76</v>
      </c>
      <c r="F93" s="806" t="s">
        <v>424</v>
      </c>
      <c r="G93" s="816" t="s">
        <v>77</v>
      </c>
      <c r="H93" s="875">
        <v>0</v>
      </c>
      <c r="I93" s="817">
        <v>0</v>
      </c>
      <c r="J93" s="649"/>
    </row>
    <row r="94" spans="1:10" s="650" customFormat="1" ht="81" hidden="1">
      <c r="A94" s="789" t="s">
        <v>515</v>
      </c>
      <c r="B94" s="827" t="s">
        <v>75</v>
      </c>
      <c r="C94" s="827" t="s">
        <v>97</v>
      </c>
      <c r="D94" s="835" t="s">
        <v>107</v>
      </c>
      <c r="E94" s="836" t="s">
        <v>316</v>
      </c>
      <c r="F94" s="855" t="s">
        <v>318</v>
      </c>
      <c r="G94" s="827"/>
      <c r="H94" s="874">
        <f aca="true" t="shared" si="4" ref="H94:I97">H95</f>
        <v>0</v>
      </c>
      <c r="I94" s="828">
        <f t="shared" si="4"/>
        <v>0</v>
      </c>
      <c r="J94" s="649"/>
    </row>
    <row r="95" spans="1:10" s="650" customFormat="1" ht="42" hidden="1">
      <c r="A95" s="788" t="s">
        <v>613</v>
      </c>
      <c r="B95" s="816" t="s">
        <v>75</v>
      </c>
      <c r="C95" s="816" t="s">
        <v>97</v>
      </c>
      <c r="D95" s="685" t="s">
        <v>428</v>
      </c>
      <c r="E95" s="685" t="s">
        <v>316</v>
      </c>
      <c r="F95" s="806" t="s">
        <v>318</v>
      </c>
      <c r="G95" s="816"/>
      <c r="H95" s="875">
        <f t="shared" si="4"/>
        <v>0</v>
      </c>
      <c r="I95" s="817">
        <f t="shared" si="4"/>
        <v>0</v>
      </c>
      <c r="J95" s="649"/>
    </row>
    <row r="96" spans="1:10" s="650" customFormat="1" ht="84" hidden="1">
      <c r="A96" s="781" t="s">
        <v>660</v>
      </c>
      <c r="B96" s="812" t="s">
        <v>75</v>
      </c>
      <c r="C96" s="812" t="s">
        <v>97</v>
      </c>
      <c r="D96" s="842" t="s">
        <v>428</v>
      </c>
      <c r="E96" s="839" t="s">
        <v>76</v>
      </c>
      <c r="F96" s="840" t="s">
        <v>318</v>
      </c>
      <c r="G96" s="812"/>
      <c r="H96" s="877">
        <f t="shared" si="4"/>
        <v>0</v>
      </c>
      <c r="I96" s="813">
        <f t="shared" si="4"/>
        <v>0</v>
      </c>
      <c r="J96" s="649"/>
    </row>
    <row r="97" spans="1:10" s="650" customFormat="1" ht="21" hidden="1">
      <c r="A97" s="784" t="s">
        <v>423</v>
      </c>
      <c r="B97" s="816" t="s">
        <v>75</v>
      </c>
      <c r="C97" s="816" t="s">
        <v>97</v>
      </c>
      <c r="D97" s="685" t="s">
        <v>428</v>
      </c>
      <c r="E97" s="685" t="s">
        <v>76</v>
      </c>
      <c r="F97" s="806" t="s">
        <v>424</v>
      </c>
      <c r="G97" s="816"/>
      <c r="H97" s="875">
        <f t="shared" si="4"/>
        <v>0</v>
      </c>
      <c r="I97" s="817">
        <f t="shared" si="4"/>
        <v>0</v>
      </c>
      <c r="J97" s="649"/>
    </row>
    <row r="98" spans="1:10" s="650" customFormat="1" ht="60.75" customHeight="1" hidden="1">
      <c r="A98" s="781" t="s">
        <v>82</v>
      </c>
      <c r="B98" s="812" t="s">
        <v>75</v>
      </c>
      <c r="C98" s="812" t="s">
        <v>97</v>
      </c>
      <c r="D98" s="838" t="s">
        <v>428</v>
      </c>
      <c r="E98" s="839" t="s">
        <v>76</v>
      </c>
      <c r="F98" s="843" t="s">
        <v>424</v>
      </c>
      <c r="G98" s="816" t="s">
        <v>77</v>
      </c>
      <c r="H98" s="875">
        <v>0</v>
      </c>
      <c r="I98" s="817">
        <v>0</v>
      </c>
      <c r="J98" s="649"/>
    </row>
    <row r="99" spans="1:10" s="650" customFormat="1" ht="102" hidden="1">
      <c r="A99" s="779" t="s">
        <v>231</v>
      </c>
      <c r="B99" s="827" t="s">
        <v>75</v>
      </c>
      <c r="C99" s="827" t="s">
        <v>97</v>
      </c>
      <c r="D99" s="690" t="s">
        <v>158</v>
      </c>
      <c r="E99" s="690" t="s">
        <v>316</v>
      </c>
      <c r="F99" s="851" t="s">
        <v>318</v>
      </c>
      <c r="G99" s="827"/>
      <c r="H99" s="874">
        <f>+H100</f>
        <v>0</v>
      </c>
      <c r="I99" s="828">
        <f>+I100</f>
        <v>0</v>
      </c>
      <c r="J99" s="649"/>
    </row>
    <row r="100" spans="1:10" s="650" customFormat="1" ht="63" hidden="1">
      <c r="A100" s="781" t="s">
        <v>614</v>
      </c>
      <c r="B100" s="816" t="s">
        <v>75</v>
      </c>
      <c r="C100" s="816" t="s">
        <v>97</v>
      </c>
      <c r="D100" s="838" t="s">
        <v>159</v>
      </c>
      <c r="E100" s="839" t="s">
        <v>316</v>
      </c>
      <c r="F100" s="843" t="s">
        <v>318</v>
      </c>
      <c r="G100" s="816"/>
      <c r="H100" s="875">
        <f aca="true" t="shared" si="5" ref="H100:I102">H101</f>
        <v>0</v>
      </c>
      <c r="I100" s="817">
        <f t="shared" si="5"/>
        <v>0</v>
      </c>
      <c r="J100" s="649"/>
    </row>
    <row r="101" spans="1:10" s="650" customFormat="1" ht="189" hidden="1">
      <c r="A101" s="781" t="s">
        <v>561</v>
      </c>
      <c r="B101" s="812" t="s">
        <v>75</v>
      </c>
      <c r="C101" s="812" t="s">
        <v>97</v>
      </c>
      <c r="D101" s="776" t="s">
        <v>159</v>
      </c>
      <c r="E101" s="685" t="s">
        <v>75</v>
      </c>
      <c r="F101" s="807" t="s">
        <v>318</v>
      </c>
      <c r="G101" s="812"/>
      <c r="H101" s="877">
        <f t="shared" si="5"/>
        <v>0</v>
      </c>
      <c r="I101" s="813">
        <f t="shared" si="5"/>
        <v>0</v>
      </c>
      <c r="J101" s="649"/>
    </row>
    <row r="102" spans="1:10" s="650" customFormat="1" ht="21" hidden="1">
      <c r="A102" s="784" t="s">
        <v>423</v>
      </c>
      <c r="B102" s="816" t="s">
        <v>75</v>
      </c>
      <c r="C102" s="816" t="s">
        <v>97</v>
      </c>
      <c r="D102" s="838" t="s">
        <v>159</v>
      </c>
      <c r="E102" s="839" t="s">
        <v>75</v>
      </c>
      <c r="F102" s="843" t="s">
        <v>424</v>
      </c>
      <c r="G102" s="816"/>
      <c r="H102" s="875">
        <f t="shared" si="5"/>
        <v>0</v>
      </c>
      <c r="I102" s="817">
        <f t="shared" si="5"/>
        <v>0</v>
      </c>
      <c r="J102" s="649"/>
    </row>
    <row r="103" spans="1:10" s="650" customFormat="1" ht="63.75" customHeight="1" hidden="1">
      <c r="A103" s="781" t="s">
        <v>82</v>
      </c>
      <c r="B103" s="812" t="s">
        <v>75</v>
      </c>
      <c r="C103" s="812" t="s">
        <v>97</v>
      </c>
      <c r="D103" s="685" t="s">
        <v>159</v>
      </c>
      <c r="E103" s="685" t="s">
        <v>75</v>
      </c>
      <c r="F103" s="806" t="s">
        <v>424</v>
      </c>
      <c r="G103" s="816" t="s">
        <v>77</v>
      </c>
      <c r="H103" s="875">
        <v>0</v>
      </c>
      <c r="I103" s="817">
        <v>0</v>
      </c>
      <c r="J103" s="649"/>
    </row>
    <row r="104" spans="1:10" s="655" customFormat="1" ht="21">
      <c r="A104" s="779" t="s">
        <v>181</v>
      </c>
      <c r="B104" s="809" t="s">
        <v>75</v>
      </c>
      <c r="C104" s="778">
        <v>13</v>
      </c>
      <c r="D104" s="830" t="s">
        <v>180</v>
      </c>
      <c r="E104" s="836" t="s">
        <v>316</v>
      </c>
      <c r="F104" s="844" t="s">
        <v>318</v>
      </c>
      <c r="G104" s="809"/>
      <c r="H104" s="873">
        <f>+H105</f>
        <v>71000</v>
      </c>
      <c r="I104" s="811">
        <f>+I105</f>
        <v>71000</v>
      </c>
      <c r="J104" s="652"/>
    </row>
    <row r="105" spans="1:10" s="653" customFormat="1" ht="21">
      <c r="A105" s="781" t="s">
        <v>183</v>
      </c>
      <c r="B105" s="812" t="s">
        <v>75</v>
      </c>
      <c r="C105" s="866">
        <v>13</v>
      </c>
      <c r="D105" s="776" t="s">
        <v>182</v>
      </c>
      <c r="E105" s="685" t="s">
        <v>316</v>
      </c>
      <c r="F105" s="807" t="s">
        <v>318</v>
      </c>
      <c r="G105" s="812"/>
      <c r="H105" s="877">
        <f>H106+H108</f>
        <v>71000</v>
      </c>
      <c r="I105" s="813">
        <f>I106+I108</f>
        <v>71000</v>
      </c>
      <c r="J105" s="652"/>
    </row>
    <row r="106" spans="1:10" s="653" customFormat="1" ht="21">
      <c r="A106" s="782" t="s">
        <v>307</v>
      </c>
      <c r="B106" s="812" t="s">
        <v>75</v>
      </c>
      <c r="C106" s="866">
        <v>13</v>
      </c>
      <c r="D106" s="842" t="s">
        <v>182</v>
      </c>
      <c r="E106" s="839" t="s">
        <v>316</v>
      </c>
      <c r="F106" s="840" t="s">
        <v>322</v>
      </c>
      <c r="G106" s="812"/>
      <c r="H106" s="877">
        <f>H107</f>
        <v>56000</v>
      </c>
      <c r="I106" s="813">
        <f>I107</f>
        <v>56000</v>
      </c>
      <c r="J106" s="652"/>
    </row>
    <row r="107" spans="1:10" s="653" customFormat="1" ht="42">
      <c r="A107" s="782" t="s">
        <v>432</v>
      </c>
      <c r="B107" s="812" t="s">
        <v>75</v>
      </c>
      <c r="C107" s="866">
        <v>13</v>
      </c>
      <c r="D107" s="776" t="s">
        <v>182</v>
      </c>
      <c r="E107" s="685" t="s">
        <v>316</v>
      </c>
      <c r="F107" s="807" t="s">
        <v>322</v>
      </c>
      <c r="G107" s="812" t="s">
        <v>84</v>
      </c>
      <c r="H107" s="877">
        <v>56000</v>
      </c>
      <c r="I107" s="813">
        <v>56000</v>
      </c>
      <c r="J107" s="652"/>
    </row>
    <row r="108" spans="1:10" s="653" customFormat="1" ht="21">
      <c r="A108" s="782" t="s">
        <v>246</v>
      </c>
      <c r="B108" s="812" t="s">
        <v>75</v>
      </c>
      <c r="C108" s="866">
        <v>13</v>
      </c>
      <c r="D108" s="842" t="s">
        <v>182</v>
      </c>
      <c r="E108" s="839" t="s">
        <v>316</v>
      </c>
      <c r="F108" s="840" t="s">
        <v>323</v>
      </c>
      <c r="G108" s="812"/>
      <c r="H108" s="877">
        <f>H109</f>
        <v>15000</v>
      </c>
      <c r="I108" s="813">
        <f>I109</f>
        <v>15000</v>
      </c>
      <c r="J108" s="652"/>
    </row>
    <row r="109" spans="1:10" s="653" customFormat="1" ht="42">
      <c r="A109" s="782" t="s">
        <v>432</v>
      </c>
      <c r="B109" s="812" t="s">
        <v>75</v>
      </c>
      <c r="C109" s="866">
        <v>13</v>
      </c>
      <c r="D109" s="776" t="s">
        <v>182</v>
      </c>
      <c r="E109" s="685" t="s">
        <v>316</v>
      </c>
      <c r="F109" s="807" t="s">
        <v>323</v>
      </c>
      <c r="G109" s="812" t="s">
        <v>84</v>
      </c>
      <c r="H109" s="877">
        <v>15000</v>
      </c>
      <c r="I109" s="813">
        <v>15000</v>
      </c>
      <c r="J109" s="652"/>
    </row>
    <row r="110" spans="1:10" s="653" customFormat="1" ht="40.5">
      <c r="A110" s="787" t="s">
        <v>228</v>
      </c>
      <c r="B110" s="809" t="s">
        <v>75</v>
      </c>
      <c r="C110" s="809" t="s">
        <v>97</v>
      </c>
      <c r="D110" s="835" t="s">
        <v>227</v>
      </c>
      <c r="E110" s="836" t="s">
        <v>316</v>
      </c>
      <c r="F110" s="844" t="s">
        <v>318</v>
      </c>
      <c r="G110" s="809"/>
      <c r="H110" s="873">
        <f>+H111</f>
        <v>3396143</v>
      </c>
      <c r="I110" s="811">
        <f>+I111</f>
        <v>3432647</v>
      </c>
      <c r="J110" s="652"/>
    </row>
    <row r="111" spans="1:10" s="653" customFormat="1" ht="63">
      <c r="A111" s="786" t="s">
        <v>229</v>
      </c>
      <c r="B111" s="812" t="s">
        <v>75</v>
      </c>
      <c r="C111" s="812" t="s">
        <v>97</v>
      </c>
      <c r="D111" s="685" t="s">
        <v>230</v>
      </c>
      <c r="E111" s="685" t="s">
        <v>316</v>
      </c>
      <c r="F111" s="807" t="s">
        <v>318</v>
      </c>
      <c r="G111" s="812"/>
      <c r="H111" s="877">
        <f>+H112</f>
        <v>3396143</v>
      </c>
      <c r="I111" s="813">
        <f>+I112</f>
        <v>3432647</v>
      </c>
      <c r="J111" s="652"/>
    </row>
    <row r="112" spans="1:256" s="687" customFormat="1" ht="21">
      <c r="A112" s="782" t="s">
        <v>140</v>
      </c>
      <c r="B112" s="812" t="s">
        <v>75</v>
      </c>
      <c r="C112" s="812">
        <v>13</v>
      </c>
      <c r="D112" s="838" t="s">
        <v>230</v>
      </c>
      <c r="E112" s="839" t="s">
        <v>316</v>
      </c>
      <c r="F112" s="840" t="s">
        <v>324</v>
      </c>
      <c r="G112" s="812"/>
      <c r="H112" s="877">
        <f>SUM(H113:H115)</f>
        <v>3396143</v>
      </c>
      <c r="I112" s="813">
        <f>SUM(I113:I115)</f>
        <v>3432647</v>
      </c>
      <c r="J112" s="686"/>
      <c r="M112" s="688"/>
      <c r="N112" s="688"/>
      <c r="O112" s="688"/>
      <c r="P112" s="688"/>
      <c r="Q112" s="688"/>
      <c r="R112" s="688"/>
      <c r="S112" s="688"/>
      <c r="T112" s="688"/>
      <c r="U112" s="688"/>
      <c r="V112" s="688"/>
      <c r="W112" s="688"/>
      <c r="X112" s="688"/>
      <c r="Y112" s="688"/>
      <c r="Z112" s="688"/>
      <c r="AA112" s="688"/>
      <c r="AB112" s="688"/>
      <c r="AC112" s="688"/>
      <c r="AD112" s="688"/>
      <c r="AE112" s="688"/>
      <c r="AF112" s="688"/>
      <c r="AG112" s="688"/>
      <c r="AH112" s="688"/>
      <c r="AI112" s="688"/>
      <c r="AJ112" s="688"/>
      <c r="AK112" s="688"/>
      <c r="AL112" s="688"/>
      <c r="AM112" s="688"/>
      <c r="AN112" s="688"/>
      <c r="AO112" s="688"/>
      <c r="AP112" s="688"/>
      <c r="AQ112" s="688"/>
      <c r="AR112" s="688"/>
      <c r="AS112" s="688"/>
      <c r="AT112" s="688"/>
      <c r="AU112" s="688"/>
      <c r="AV112" s="688"/>
      <c r="AW112" s="688"/>
      <c r="AX112" s="688"/>
      <c r="AY112" s="688"/>
      <c r="AZ112" s="688"/>
      <c r="BA112" s="688"/>
      <c r="BB112" s="688"/>
      <c r="BC112" s="688"/>
      <c r="BD112" s="688"/>
      <c r="BE112" s="688"/>
      <c r="BF112" s="688"/>
      <c r="BG112" s="688"/>
      <c r="BH112" s="688"/>
      <c r="BI112" s="688"/>
      <c r="BJ112" s="688"/>
      <c r="BK112" s="688"/>
      <c r="BL112" s="688"/>
      <c r="BM112" s="688"/>
      <c r="BN112" s="688"/>
      <c r="BO112" s="688"/>
      <c r="BP112" s="688"/>
      <c r="BQ112" s="688"/>
      <c r="BR112" s="688"/>
      <c r="BS112" s="688"/>
      <c r="BT112" s="688"/>
      <c r="BU112" s="688"/>
      <c r="BV112" s="688"/>
      <c r="BW112" s="688"/>
      <c r="BX112" s="688"/>
      <c r="BY112" s="688"/>
      <c r="BZ112" s="688"/>
      <c r="CA112" s="688"/>
      <c r="CB112" s="688"/>
      <c r="CC112" s="688"/>
      <c r="CD112" s="688"/>
      <c r="CE112" s="688"/>
      <c r="CF112" s="688"/>
      <c r="CG112" s="688"/>
      <c r="CH112" s="688"/>
      <c r="CI112" s="688"/>
      <c r="CJ112" s="688"/>
      <c r="CK112" s="688"/>
      <c r="CL112" s="688"/>
      <c r="CM112" s="688"/>
      <c r="CN112" s="688"/>
      <c r="CO112" s="688"/>
      <c r="CP112" s="688"/>
      <c r="CQ112" s="688"/>
      <c r="CR112" s="688"/>
      <c r="CS112" s="688"/>
      <c r="CT112" s="688"/>
      <c r="CU112" s="688"/>
      <c r="CV112" s="688"/>
      <c r="CW112" s="688"/>
      <c r="CX112" s="688"/>
      <c r="CY112" s="688"/>
      <c r="CZ112" s="688"/>
      <c r="DA112" s="688"/>
      <c r="DB112" s="688"/>
      <c r="DC112" s="688"/>
      <c r="DD112" s="688"/>
      <c r="DE112" s="688"/>
      <c r="DF112" s="688"/>
      <c r="DG112" s="688"/>
      <c r="DH112" s="688"/>
      <c r="DI112" s="688"/>
      <c r="DJ112" s="688"/>
      <c r="DK112" s="688"/>
      <c r="DL112" s="688"/>
      <c r="DM112" s="688"/>
      <c r="DN112" s="688"/>
      <c r="DO112" s="688"/>
      <c r="DP112" s="688"/>
      <c r="DQ112" s="688"/>
      <c r="DR112" s="688"/>
      <c r="DS112" s="688"/>
      <c r="DT112" s="688"/>
      <c r="DU112" s="688"/>
      <c r="DV112" s="688"/>
      <c r="DW112" s="688"/>
      <c r="DX112" s="688"/>
      <c r="DY112" s="688"/>
      <c r="DZ112" s="688"/>
      <c r="EA112" s="688"/>
      <c r="EB112" s="688"/>
      <c r="EC112" s="688"/>
      <c r="ED112" s="688"/>
      <c r="EE112" s="688"/>
      <c r="EF112" s="688"/>
      <c r="EG112" s="688"/>
      <c r="EH112" s="688"/>
      <c r="EI112" s="688"/>
      <c r="EJ112" s="688"/>
      <c r="EK112" s="688"/>
      <c r="EL112" s="688"/>
      <c r="EM112" s="688"/>
      <c r="EN112" s="688"/>
      <c r="EO112" s="688"/>
      <c r="EP112" s="688"/>
      <c r="EQ112" s="688"/>
      <c r="ER112" s="688"/>
      <c r="ES112" s="688"/>
      <c r="ET112" s="688"/>
      <c r="EU112" s="688"/>
      <c r="EV112" s="688"/>
      <c r="EW112" s="688"/>
      <c r="EX112" s="688"/>
      <c r="EY112" s="688"/>
      <c r="EZ112" s="688"/>
      <c r="FA112" s="688"/>
      <c r="FB112" s="688"/>
      <c r="FC112" s="688"/>
      <c r="FD112" s="688"/>
      <c r="FE112" s="688"/>
      <c r="FF112" s="688"/>
      <c r="FG112" s="688"/>
      <c r="FH112" s="688"/>
      <c r="FI112" s="688"/>
      <c r="FJ112" s="688"/>
      <c r="FK112" s="688"/>
      <c r="FL112" s="688"/>
      <c r="FM112" s="688"/>
      <c r="FN112" s="688"/>
      <c r="FO112" s="688"/>
      <c r="FP112" s="688"/>
      <c r="FQ112" s="688"/>
      <c r="FR112" s="688"/>
      <c r="FS112" s="688"/>
      <c r="FT112" s="688"/>
      <c r="FU112" s="688"/>
      <c r="FV112" s="688"/>
      <c r="FW112" s="688"/>
      <c r="FX112" s="688"/>
      <c r="FY112" s="688"/>
      <c r="FZ112" s="688"/>
      <c r="GA112" s="688"/>
      <c r="GB112" s="688"/>
      <c r="GC112" s="688"/>
      <c r="GD112" s="688"/>
      <c r="GE112" s="688"/>
      <c r="GF112" s="688"/>
      <c r="GG112" s="688"/>
      <c r="GH112" s="688"/>
      <c r="GI112" s="688"/>
      <c r="GJ112" s="688"/>
      <c r="GK112" s="688"/>
      <c r="GL112" s="688"/>
      <c r="GM112" s="688"/>
      <c r="GN112" s="688"/>
      <c r="GO112" s="688"/>
      <c r="GP112" s="688"/>
      <c r="GQ112" s="688"/>
      <c r="GR112" s="688"/>
      <c r="GS112" s="688"/>
      <c r="GT112" s="688"/>
      <c r="GU112" s="688"/>
      <c r="GV112" s="688"/>
      <c r="GW112" s="688"/>
      <c r="GX112" s="688"/>
      <c r="GY112" s="688"/>
      <c r="GZ112" s="688"/>
      <c r="HA112" s="688"/>
      <c r="HB112" s="688"/>
      <c r="HC112" s="688"/>
      <c r="HD112" s="688"/>
      <c r="HE112" s="688"/>
      <c r="HF112" s="688"/>
      <c r="HG112" s="688"/>
      <c r="HH112" s="688"/>
      <c r="HI112" s="688"/>
      <c r="HJ112" s="688"/>
      <c r="HK112" s="688"/>
      <c r="HL112" s="688"/>
      <c r="HM112" s="688"/>
      <c r="HN112" s="688"/>
      <c r="HO112" s="688"/>
      <c r="HP112" s="688"/>
      <c r="HQ112" s="688"/>
      <c r="HR112" s="688"/>
      <c r="HS112" s="688"/>
      <c r="HT112" s="688"/>
      <c r="HU112" s="688"/>
      <c r="HV112" s="688"/>
      <c r="HW112" s="688"/>
      <c r="HX112" s="688"/>
      <c r="HY112" s="688"/>
      <c r="HZ112" s="688"/>
      <c r="IA112" s="688"/>
      <c r="IB112" s="688"/>
      <c r="IC112" s="688"/>
      <c r="ID112" s="688"/>
      <c r="IE112" s="688"/>
      <c r="IF112" s="688"/>
      <c r="IG112" s="688"/>
      <c r="IH112" s="688"/>
      <c r="II112" s="688"/>
      <c r="IJ112" s="688"/>
      <c r="IK112" s="688"/>
      <c r="IL112" s="688"/>
      <c r="IM112" s="688"/>
      <c r="IN112" s="688"/>
      <c r="IO112" s="688"/>
      <c r="IP112" s="688"/>
      <c r="IQ112" s="688"/>
      <c r="IR112" s="688"/>
      <c r="IS112" s="688"/>
      <c r="IT112" s="688"/>
      <c r="IU112" s="688"/>
      <c r="IV112" s="688"/>
    </row>
    <row r="113" spans="1:256" s="687" customFormat="1" ht="63">
      <c r="A113" s="781" t="s">
        <v>82</v>
      </c>
      <c r="B113" s="812" t="s">
        <v>75</v>
      </c>
      <c r="C113" s="812">
        <v>13</v>
      </c>
      <c r="D113" s="685" t="s">
        <v>230</v>
      </c>
      <c r="E113" s="685" t="s">
        <v>316</v>
      </c>
      <c r="F113" s="807" t="s">
        <v>324</v>
      </c>
      <c r="G113" s="812" t="s">
        <v>77</v>
      </c>
      <c r="H113" s="877">
        <f>2354500+711059</f>
        <v>3065559</v>
      </c>
      <c r="I113" s="813">
        <f>2354500+711059</f>
        <v>3065559</v>
      </c>
      <c r="J113" s="686"/>
      <c r="K113" s="689"/>
      <c r="M113" s="688"/>
      <c r="N113" s="688"/>
      <c r="O113" s="688"/>
      <c r="P113" s="688"/>
      <c r="Q113" s="688"/>
      <c r="R113" s="688"/>
      <c r="S113" s="688"/>
      <c r="T113" s="688"/>
      <c r="U113" s="688"/>
      <c r="V113" s="688"/>
      <c r="W113" s="688"/>
      <c r="X113" s="688"/>
      <c r="Y113" s="688"/>
      <c r="Z113" s="688"/>
      <c r="AA113" s="688"/>
      <c r="AB113" s="688"/>
      <c r="AC113" s="688"/>
      <c r="AD113" s="688"/>
      <c r="AE113" s="688"/>
      <c r="AF113" s="688"/>
      <c r="AG113" s="688"/>
      <c r="AH113" s="688"/>
      <c r="AI113" s="688"/>
      <c r="AJ113" s="688"/>
      <c r="AK113" s="688"/>
      <c r="AL113" s="688"/>
      <c r="AM113" s="688"/>
      <c r="AN113" s="688"/>
      <c r="AO113" s="688"/>
      <c r="AP113" s="688"/>
      <c r="AQ113" s="688"/>
      <c r="AR113" s="688"/>
      <c r="AS113" s="688"/>
      <c r="AT113" s="688"/>
      <c r="AU113" s="688"/>
      <c r="AV113" s="688"/>
      <c r="AW113" s="688"/>
      <c r="AX113" s="688"/>
      <c r="AY113" s="688"/>
      <c r="AZ113" s="688"/>
      <c r="BA113" s="688"/>
      <c r="BB113" s="688"/>
      <c r="BC113" s="688"/>
      <c r="BD113" s="688"/>
      <c r="BE113" s="688"/>
      <c r="BF113" s="688"/>
      <c r="BG113" s="688"/>
      <c r="BH113" s="688"/>
      <c r="BI113" s="688"/>
      <c r="BJ113" s="688"/>
      <c r="BK113" s="688"/>
      <c r="BL113" s="688"/>
      <c r="BM113" s="688"/>
      <c r="BN113" s="688"/>
      <c r="BO113" s="688"/>
      <c r="BP113" s="688"/>
      <c r="BQ113" s="688"/>
      <c r="BR113" s="688"/>
      <c r="BS113" s="688"/>
      <c r="BT113" s="688"/>
      <c r="BU113" s="688"/>
      <c r="BV113" s="688"/>
      <c r="BW113" s="688"/>
      <c r="BX113" s="688"/>
      <c r="BY113" s="688"/>
      <c r="BZ113" s="688"/>
      <c r="CA113" s="688"/>
      <c r="CB113" s="688"/>
      <c r="CC113" s="688"/>
      <c r="CD113" s="688"/>
      <c r="CE113" s="688"/>
      <c r="CF113" s="688"/>
      <c r="CG113" s="688"/>
      <c r="CH113" s="688"/>
      <c r="CI113" s="688"/>
      <c r="CJ113" s="688"/>
      <c r="CK113" s="688"/>
      <c r="CL113" s="688"/>
      <c r="CM113" s="688"/>
      <c r="CN113" s="688"/>
      <c r="CO113" s="688"/>
      <c r="CP113" s="688"/>
      <c r="CQ113" s="688"/>
      <c r="CR113" s="688"/>
      <c r="CS113" s="688"/>
      <c r="CT113" s="688"/>
      <c r="CU113" s="688"/>
      <c r="CV113" s="688"/>
      <c r="CW113" s="688"/>
      <c r="CX113" s="688"/>
      <c r="CY113" s="688"/>
      <c r="CZ113" s="688"/>
      <c r="DA113" s="688"/>
      <c r="DB113" s="688"/>
      <c r="DC113" s="688"/>
      <c r="DD113" s="688"/>
      <c r="DE113" s="688"/>
      <c r="DF113" s="688"/>
      <c r="DG113" s="688"/>
      <c r="DH113" s="688"/>
      <c r="DI113" s="688"/>
      <c r="DJ113" s="688"/>
      <c r="DK113" s="688"/>
      <c r="DL113" s="688"/>
      <c r="DM113" s="688"/>
      <c r="DN113" s="688"/>
      <c r="DO113" s="688"/>
      <c r="DP113" s="688"/>
      <c r="DQ113" s="688"/>
      <c r="DR113" s="688"/>
      <c r="DS113" s="688"/>
      <c r="DT113" s="688"/>
      <c r="DU113" s="688"/>
      <c r="DV113" s="688"/>
      <c r="DW113" s="688"/>
      <c r="DX113" s="688"/>
      <c r="DY113" s="688"/>
      <c r="DZ113" s="688"/>
      <c r="EA113" s="688"/>
      <c r="EB113" s="688"/>
      <c r="EC113" s="688"/>
      <c r="ED113" s="688"/>
      <c r="EE113" s="688"/>
      <c r="EF113" s="688"/>
      <c r="EG113" s="688"/>
      <c r="EH113" s="688"/>
      <c r="EI113" s="688"/>
      <c r="EJ113" s="688"/>
      <c r="EK113" s="688"/>
      <c r="EL113" s="688"/>
      <c r="EM113" s="688"/>
      <c r="EN113" s="688"/>
      <c r="EO113" s="688"/>
      <c r="EP113" s="688"/>
      <c r="EQ113" s="688"/>
      <c r="ER113" s="688"/>
      <c r="ES113" s="688"/>
      <c r="ET113" s="688"/>
      <c r="EU113" s="688"/>
      <c r="EV113" s="688"/>
      <c r="EW113" s="688"/>
      <c r="EX113" s="688"/>
      <c r="EY113" s="688"/>
      <c r="EZ113" s="688"/>
      <c r="FA113" s="688"/>
      <c r="FB113" s="688"/>
      <c r="FC113" s="688"/>
      <c r="FD113" s="688"/>
      <c r="FE113" s="688"/>
      <c r="FF113" s="688"/>
      <c r="FG113" s="688"/>
      <c r="FH113" s="688"/>
      <c r="FI113" s="688"/>
      <c r="FJ113" s="688"/>
      <c r="FK113" s="688"/>
      <c r="FL113" s="688"/>
      <c r="FM113" s="688"/>
      <c r="FN113" s="688"/>
      <c r="FO113" s="688"/>
      <c r="FP113" s="688"/>
      <c r="FQ113" s="688"/>
      <c r="FR113" s="688"/>
      <c r="FS113" s="688"/>
      <c r="FT113" s="688"/>
      <c r="FU113" s="688"/>
      <c r="FV113" s="688"/>
      <c r="FW113" s="688"/>
      <c r="FX113" s="688"/>
      <c r="FY113" s="688"/>
      <c r="FZ113" s="688"/>
      <c r="GA113" s="688"/>
      <c r="GB113" s="688"/>
      <c r="GC113" s="688"/>
      <c r="GD113" s="688"/>
      <c r="GE113" s="688"/>
      <c r="GF113" s="688"/>
      <c r="GG113" s="688"/>
      <c r="GH113" s="688"/>
      <c r="GI113" s="688"/>
      <c r="GJ113" s="688"/>
      <c r="GK113" s="688"/>
      <c r="GL113" s="688"/>
      <c r="GM113" s="688"/>
      <c r="GN113" s="688"/>
      <c r="GO113" s="688"/>
      <c r="GP113" s="688"/>
      <c r="GQ113" s="688"/>
      <c r="GR113" s="688"/>
      <c r="GS113" s="688"/>
      <c r="GT113" s="688"/>
      <c r="GU113" s="688"/>
      <c r="GV113" s="688"/>
      <c r="GW113" s="688"/>
      <c r="GX113" s="688"/>
      <c r="GY113" s="688"/>
      <c r="GZ113" s="688"/>
      <c r="HA113" s="688"/>
      <c r="HB113" s="688"/>
      <c r="HC113" s="688"/>
      <c r="HD113" s="688"/>
      <c r="HE113" s="688"/>
      <c r="HF113" s="688"/>
      <c r="HG113" s="688"/>
      <c r="HH113" s="688"/>
      <c r="HI113" s="688"/>
      <c r="HJ113" s="688"/>
      <c r="HK113" s="688"/>
      <c r="HL113" s="688"/>
      <c r="HM113" s="688"/>
      <c r="HN113" s="688"/>
      <c r="HO113" s="688"/>
      <c r="HP113" s="688"/>
      <c r="HQ113" s="688"/>
      <c r="HR113" s="688"/>
      <c r="HS113" s="688"/>
      <c r="HT113" s="688"/>
      <c r="HU113" s="688"/>
      <c r="HV113" s="688"/>
      <c r="HW113" s="688"/>
      <c r="HX113" s="688"/>
      <c r="HY113" s="688"/>
      <c r="HZ113" s="688"/>
      <c r="IA113" s="688"/>
      <c r="IB113" s="688"/>
      <c r="IC113" s="688"/>
      <c r="ID113" s="688"/>
      <c r="IE113" s="688"/>
      <c r="IF113" s="688"/>
      <c r="IG113" s="688"/>
      <c r="IH113" s="688"/>
      <c r="II113" s="688"/>
      <c r="IJ113" s="688"/>
      <c r="IK113" s="688"/>
      <c r="IL113" s="688"/>
      <c r="IM113" s="688"/>
      <c r="IN113" s="688"/>
      <c r="IO113" s="688"/>
      <c r="IP113" s="688"/>
      <c r="IQ113" s="688"/>
      <c r="IR113" s="688"/>
      <c r="IS113" s="688"/>
      <c r="IT113" s="688"/>
      <c r="IU113" s="688"/>
      <c r="IV113" s="688"/>
    </row>
    <row r="114" spans="1:256" s="687" customFormat="1" ht="42">
      <c r="A114" s="782" t="s">
        <v>432</v>
      </c>
      <c r="B114" s="812" t="s">
        <v>75</v>
      </c>
      <c r="C114" s="812">
        <v>13</v>
      </c>
      <c r="D114" s="838" t="s">
        <v>230</v>
      </c>
      <c r="E114" s="839" t="s">
        <v>316</v>
      </c>
      <c r="F114" s="840" t="s">
        <v>324</v>
      </c>
      <c r="G114" s="812" t="s">
        <v>84</v>
      </c>
      <c r="H114" s="877">
        <f>242992+82872</f>
        <v>325864</v>
      </c>
      <c r="I114" s="813">
        <f>279497+82871</f>
        <v>362368</v>
      </c>
      <c r="J114" s="686"/>
      <c r="K114" s="689"/>
      <c r="M114" s="688"/>
      <c r="N114" s="688"/>
      <c r="O114" s="688"/>
      <c r="P114" s="688"/>
      <c r="Q114" s="688"/>
      <c r="R114" s="688"/>
      <c r="S114" s="688"/>
      <c r="T114" s="688"/>
      <c r="U114" s="688"/>
      <c r="V114" s="688"/>
      <c r="W114" s="688"/>
      <c r="X114" s="688"/>
      <c r="Y114" s="688"/>
      <c r="Z114" s="688"/>
      <c r="AA114" s="688"/>
      <c r="AB114" s="688"/>
      <c r="AC114" s="688"/>
      <c r="AD114" s="688"/>
      <c r="AE114" s="688"/>
      <c r="AF114" s="688"/>
      <c r="AG114" s="688"/>
      <c r="AH114" s="688"/>
      <c r="AI114" s="688"/>
      <c r="AJ114" s="688"/>
      <c r="AK114" s="688"/>
      <c r="AL114" s="688"/>
      <c r="AM114" s="688"/>
      <c r="AN114" s="688"/>
      <c r="AO114" s="688"/>
      <c r="AP114" s="688"/>
      <c r="AQ114" s="688"/>
      <c r="AR114" s="688"/>
      <c r="AS114" s="688"/>
      <c r="AT114" s="688"/>
      <c r="AU114" s="688"/>
      <c r="AV114" s="688"/>
      <c r="AW114" s="688"/>
      <c r="AX114" s="688"/>
      <c r="AY114" s="688"/>
      <c r="AZ114" s="688"/>
      <c r="BA114" s="688"/>
      <c r="BB114" s="688"/>
      <c r="BC114" s="688"/>
      <c r="BD114" s="688"/>
      <c r="BE114" s="688"/>
      <c r="BF114" s="688"/>
      <c r="BG114" s="688"/>
      <c r="BH114" s="688"/>
      <c r="BI114" s="688"/>
      <c r="BJ114" s="688"/>
      <c r="BK114" s="688"/>
      <c r="BL114" s="688"/>
      <c r="BM114" s="688"/>
      <c r="BN114" s="688"/>
      <c r="BO114" s="688"/>
      <c r="BP114" s="688"/>
      <c r="BQ114" s="688"/>
      <c r="BR114" s="688"/>
      <c r="BS114" s="688"/>
      <c r="BT114" s="688"/>
      <c r="BU114" s="688"/>
      <c r="BV114" s="688"/>
      <c r="BW114" s="688"/>
      <c r="BX114" s="688"/>
      <c r="BY114" s="688"/>
      <c r="BZ114" s="688"/>
      <c r="CA114" s="688"/>
      <c r="CB114" s="688"/>
      <c r="CC114" s="688"/>
      <c r="CD114" s="688"/>
      <c r="CE114" s="688"/>
      <c r="CF114" s="688"/>
      <c r="CG114" s="688"/>
      <c r="CH114" s="688"/>
      <c r="CI114" s="688"/>
      <c r="CJ114" s="688"/>
      <c r="CK114" s="688"/>
      <c r="CL114" s="688"/>
      <c r="CM114" s="688"/>
      <c r="CN114" s="688"/>
      <c r="CO114" s="688"/>
      <c r="CP114" s="688"/>
      <c r="CQ114" s="688"/>
      <c r="CR114" s="688"/>
      <c r="CS114" s="688"/>
      <c r="CT114" s="688"/>
      <c r="CU114" s="688"/>
      <c r="CV114" s="688"/>
      <c r="CW114" s="688"/>
      <c r="CX114" s="688"/>
      <c r="CY114" s="688"/>
      <c r="CZ114" s="688"/>
      <c r="DA114" s="688"/>
      <c r="DB114" s="688"/>
      <c r="DC114" s="688"/>
      <c r="DD114" s="688"/>
      <c r="DE114" s="688"/>
      <c r="DF114" s="688"/>
      <c r="DG114" s="688"/>
      <c r="DH114" s="688"/>
      <c r="DI114" s="688"/>
      <c r="DJ114" s="688"/>
      <c r="DK114" s="688"/>
      <c r="DL114" s="688"/>
      <c r="DM114" s="688"/>
      <c r="DN114" s="688"/>
      <c r="DO114" s="688"/>
      <c r="DP114" s="688"/>
      <c r="DQ114" s="688"/>
      <c r="DR114" s="688"/>
      <c r="DS114" s="688"/>
      <c r="DT114" s="688"/>
      <c r="DU114" s="688"/>
      <c r="DV114" s="688"/>
      <c r="DW114" s="688"/>
      <c r="DX114" s="688"/>
      <c r="DY114" s="688"/>
      <c r="DZ114" s="688"/>
      <c r="EA114" s="688"/>
      <c r="EB114" s="688"/>
      <c r="EC114" s="688"/>
      <c r="ED114" s="688"/>
      <c r="EE114" s="688"/>
      <c r="EF114" s="688"/>
      <c r="EG114" s="688"/>
      <c r="EH114" s="688"/>
      <c r="EI114" s="688"/>
      <c r="EJ114" s="688"/>
      <c r="EK114" s="688"/>
      <c r="EL114" s="688"/>
      <c r="EM114" s="688"/>
      <c r="EN114" s="688"/>
      <c r="EO114" s="688"/>
      <c r="EP114" s="688"/>
      <c r="EQ114" s="688"/>
      <c r="ER114" s="688"/>
      <c r="ES114" s="688"/>
      <c r="ET114" s="688"/>
      <c r="EU114" s="688"/>
      <c r="EV114" s="688"/>
      <c r="EW114" s="688"/>
      <c r="EX114" s="688"/>
      <c r="EY114" s="688"/>
      <c r="EZ114" s="688"/>
      <c r="FA114" s="688"/>
      <c r="FB114" s="688"/>
      <c r="FC114" s="688"/>
      <c r="FD114" s="688"/>
      <c r="FE114" s="688"/>
      <c r="FF114" s="688"/>
      <c r="FG114" s="688"/>
      <c r="FH114" s="688"/>
      <c r="FI114" s="688"/>
      <c r="FJ114" s="688"/>
      <c r="FK114" s="688"/>
      <c r="FL114" s="688"/>
      <c r="FM114" s="688"/>
      <c r="FN114" s="688"/>
      <c r="FO114" s="688"/>
      <c r="FP114" s="688"/>
      <c r="FQ114" s="688"/>
      <c r="FR114" s="688"/>
      <c r="FS114" s="688"/>
      <c r="FT114" s="688"/>
      <c r="FU114" s="688"/>
      <c r="FV114" s="688"/>
      <c r="FW114" s="688"/>
      <c r="FX114" s="688"/>
      <c r="FY114" s="688"/>
      <c r="FZ114" s="688"/>
      <c r="GA114" s="688"/>
      <c r="GB114" s="688"/>
      <c r="GC114" s="688"/>
      <c r="GD114" s="688"/>
      <c r="GE114" s="688"/>
      <c r="GF114" s="688"/>
      <c r="GG114" s="688"/>
      <c r="GH114" s="688"/>
      <c r="GI114" s="688"/>
      <c r="GJ114" s="688"/>
      <c r="GK114" s="688"/>
      <c r="GL114" s="688"/>
      <c r="GM114" s="688"/>
      <c r="GN114" s="688"/>
      <c r="GO114" s="688"/>
      <c r="GP114" s="688"/>
      <c r="GQ114" s="688"/>
      <c r="GR114" s="688"/>
      <c r="GS114" s="688"/>
      <c r="GT114" s="688"/>
      <c r="GU114" s="688"/>
      <c r="GV114" s="688"/>
      <c r="GW114" s="688"/>
      <c r="GX114" s="688"/>
      <c r="GY114" s="688"/>
      <c r="GZ114" s="688"/>
      <c r="HA114" s="688"/>
      <c r="HB114" s="688"/>
      <c r="HC114" s="688"/>
      <c r="HD114" s="688"/>
      <c r="HE114" s="688"/>
      <c r="HF114" s="688"/>
      <c r="HG114" s="688"/>
      <c r="HH114" s="688"/>
      <c r="HI114" s="688"/>
      <c r="HJ114" s="688"/>
      <c r="HK114" s="688"/>
      <c r="HL114" s="688"/>
      <c r="HM114" s="688"/>
      <c r="HN114" s="688"/>
      <c r="HO114" s="688"/>
      <c r="HP114" s="688"/>
      <c r="HQ114" s="688"/>
      <c r="HR114" s="688"/>
      <c r="HS114" s="688"/>
      <c r="HT114" s="688"/>
      <c r="HU114" s="688"/>
      <c r="HV114" s="688"/>
      <c r="HW114" s="688"/>
      <c r="HX114" s="688"/>
      <c r="HY114" s="688"/>
      <c r="HZ114" s="688"/>
      <c r="IA114" s="688"/>
      <c r="IB114" s="688"/>
      <c r="IC114" s="688"/>
      <c r="ID114" s="688"/>
      <c r="IE114" s="688"/>
      <c r="IF114" s="688"/>
      <c r="IG114" s="688"/>
      <c r="IH114" s="688"/>
      <c r="II114" s="688"/>
      <c r="IJ114" s="688"/>
      <c r="IK114" s="688"/>
      <c r="IL114" s="688"/>
      <c r="IM114" s="688"/>
      <c r="IN114" s="688"/>
      <c r="IO114" s="688"/>
      <c r="IP114" s="688"/>
      <c r="IQ114" s="688"/>
      <c r="IR114" s="688"/>
      <c r="IS114" s="688"/>
      <c r="IT114" s="688"/>
      <c r="IU114" s="688"/>
      <c r="IV114" s="688"/>
    </row>
    <row r="115" spans="1:256" s="687" customFormat="1" ht="21">
      <c r="A115" s="782" t="s">
        <v>85</v>
      </c>
      <c r="B115" s="812" t="s">
        <v>75</v>
      </c>
      <c r="C115" s="812">
        <v>13</v>
      </c>
      <c r="D115" s="685" t="s">
        <v>230</v>
      </c>
      <c r="E115" s="685" t="s">
        <v>316</v>
      </c>
      <c r="F115" s="807" t="s">
        <v>324</v>
      </c>
      <c r="G115" s="812" t="s">
        <v>86</v>
      </c>
      <c r="H115" s="877">
        <v>4720</v>
      </c>
      <c r="I115" s="813">
        <v>4720</v>
      </c>
      <c r="J115" s="686"/>
      <c r="K115" s="689"/>
      <c r="M115" s="688"/>
      <c r="N115" s="688"/>
      <c r="O115" s="688"/>
      <c r="P115" s="688"/>
      <c r="Q115" s="688"/>
      <c r="R115" s="688"/>
      <c r="S115" s="688"/>
      <c r="T115" s="688"/>
      <c r="U115" s="688"/>
      <c r="V115" s="688"/>
      <c r="W115" s="688"/>
      <c r="X115" s="688"/>
      <c r="Y115" s="688"/>
      <c r="Z115" s="688"/>
      <c r="AA115" s="688"/>
      <c r="AB115" s="688"/>
      <c r="AC115" s="688"/>
      <c r="AD115" s="688"/>
      <c r="AE115" s="688"/>
      <c r="AF115" s="688"/>
      <c r="AG115" s="688"/>
      <c r="AH115" s="688"/>
      <c r="AI115" s="688"/>
      <c r="AJ115" s="688"/>
      <c r="AK115" s="688"/>
      <c r="AL115" s="688"/>
      <c r="AM115" s="688"/>
      <c r="AN115" s="688"/>
      <c r="AO115" s="688"/>
      <c r="AP115" s="688"/>
      <c r="AQ115" s="688"/>
      <c r="AR115" s="688"/>
      <c r="AS115" s="688"/>
      <c r="AT115" s="688"/>
      <c r="AU115" s="688"/>
      <c r="AV115" s="688"/>
      <c r="AW115" s="688"/>
      <c r="AX115" s="688"/>
      <c r="AY115" s="688"/>
      <c r="AZ115" s="688"/>
      <c r="BA115" s="688"/>
      <c r="BB115" s="688"/>
      <c r="BC115" s="688"/>
      <c r="BD115" s="688"/>
      <c r="BE115" s="688"/>
      <c r="BF115" s="688"/>
      <c r="BG115" s="688"/>
      <c r="BH115" s="688"/>
      <c r="BI115" s="688"/>
      <c r="BJ115" s="688"/>
      <c r="BK115" s="688"/>
      <c r="BL115" s="688"/>
      <c r="BM115" s="688"/>
      <c r="BN115" s="688"/>
      <c r="BO115" s="688"/>
      <c r="BP115" s="688"/>
      <c r="BQ115" s="688"/>
      <c r="BR115" s="688"/>
      <c r="BS115" s="688"/>
      <c r="BT115" s="688"/>
      <c r="BU115" s="688"/>
      <c r="BV115" s="688"/>
      <c r="BW115" s="688"/>
      <c r="BX115" s="688"/>
      <c r="BY115" s="688"/>
      <c r="BZ115" s="688"/>
      <c r="CA115" s="688"/>
      <c r="CB115" s="688"/>
      <c r="CC115" s="688"/>
      <c r="CD115" s="688"/>
      <c r="CE115" s="688"/>
      <c r="CF115" s="688"/>
      <c r="CG115" s="688"/>
      <c r="CH115" s="688"/>
      <c r="CI115" s="688"/>
      <c r="CJ115" s="688"/>
      <c r="CK115" s="688"/>
      <c r="CL115" s="688"/>
      <c r="CM115" s="688"/>
      <c r="CN115" s="688"/>
      <c r="CO115" s="688"/>
      <c r="CP115" s="688"/>
      <c r="CQ115" s="688"/>
      <c r="CR115" s="688"/>
      <c r="CS115" s="688"/>
      <c r="CT115" s="688"/>
      <c r="CU115" s="688"/>
      <c r="CV115" s="688"/>
      <c r="CW115" s="688"/>
      <c r="CX115" s="688"/>
      <c r="CY115" s="688"/>
      <c r="CZ115" s="688"/>
      <c r="DA115" s="688"/>
      <c r="DB115" s="688"/>
      <c r="DC115" s="688"/>
      <c r="DD115" s="688"/>
      <c r="DE115" s="688"/>
      <c r="DF115" s="688"/>
      <c r="DG115" s="688"/>
      <c r="DH115" s="688"/>
      <c r="DI115" s="688"/>
      <c r="DJ115" s="688"/>
      <c r="DK115" s="688"/>
      <c r="DL115" s="688"/>
      <c r="DM115" s="688"/>
      <c r="DN115" s="688"/>
      <c r="DO115" s="688"/>
      <c r="DP115" s="688"/>
      <c r="DQ115" s="688"/>
      <c r="DR115" s="688"/>
      <c r="DS115" s="688"/>
      <c r="DT115" s="688"/>
      <c r="DU115" s="688"/>
      <c r="DV115" s="688"/>
      <c r="DW115" s="688"/>
      <c r="DX115" s="688"/>
      <c r="DY115" s="688"/>
      <c r="DZ115" s="688"/>
      <c r="EA115" s="688"/>
      <c r="EB115" s="688"/>
      <c r="EC115" s="688"/>
      <c r="ED115" s="688"/>
      <c r="EE115" s="688"/>
      <c r="EF115" s="688"/>
      <c r="EG115" s="688"/>
      <c r="EH115" s="688"/>
      <c r="EI115" s="688"/>
      <c r="EJ115" s="688"/>
      <c r="EK115" s="688"/>
      <c r="EL115" s="688"/>
      <c r="EM115" s="688"/>
      <c r="EN115" s="688"/>
      <c r="EO115" s="688"/>
      <c r="EP115" s="688"/>
      <c r="EQ115" s="688"/>
      <c r="ER115" s="688"/>
      <c r="ES115" s="688"/>
      <c r="ET115" s="688"/>
      <c r="EU115" s="688"/>
      <c r="EV115" s="688"/>
      <c r="EW115" s="688"/>
      <c r="EX115" s="688"/>
      <c r="EY115" s="688"/>
      <c r="EZ115" s="688"/>
      <c r="FA115" s="688"/>
      <c r="FB115" s="688"/>
      <c r="FC115" s="688"/>
      <c r="FD115" s="688"/>
      <c r="FE115" s="688"/>
      <c r="FF115" s="688"/>
      <c r="FG115" s="688"/>
      <c r="FH115" s="688"/>
      <c r="FI115" s="688"/>
      <c r="FJ115" s="688"/>
      <c r="FK115" s="688"/>
      <c r="FL115" s="688"/>
      <c r="FM115" s="688"/>
      <c r="FN115" s="688"/>
      <c r="FO115" s="688"/>
      <c r="FP115" s="688"/>
      <c r="FQ115" s="688"/>
      <c r="FR115" s="688"/>
      <c r="FS115" s="688"/>
      <c r="FT115" s="688"/>
      <c r="FU115" s="688"/>
      <c r="FV115" s="688"/>
      <c r="FW115" s="688"/>
      <c r="FX115" s="688"/>
      <c r="FY115" s="688"/>
      <c r="FZ115" s="688"/>
      <c r="GA115" s="688"/>
      <c r="GB115" s="688"/>
      <c r="GC115" s="688"/>
      <c r="GD115" s="688"/>
      <c r="GE115" s="688"/>
      <c r="GF115" s="688"/>
      <c r="GG115" s="688"/>
      <c r="GH115" s="688"/>
      <c r="GI115" s="688"/>
      <c r="GJ115" s="688"/>
      <c r="GK115" s="688"/>
      <c r="GL115" s="688"/>
      <c r="GM115" s="688"/>
      <c r="GN115" s="688"/>
      <c r="GO115" s="688"/>
      <c r="GP115" s="688"/>
      <c r="GQ115" s="688"/>
      <c r="GR115" s="688"/>
      <c r="GS115" s="688"/>
      <c r="GT115" s="688"/>
      <c r="GU115" s="688"/>
      <c r="GV115" s="688"/>
      <c r="GW115" s="688"/>
      <c r="GX115" s="688"/>
      <c r="GY115" s="688"/>
      <c r="GZ115" s="688"/>
      <c r="HA115" s="688"/>
      <c r="HB115" s="688"/>
      <c r="HC115" s="688"/>
      <c r="HD115" s="688"/>
      <c r="HE115" s="688"/>
      <c r="HF115" s="688"/>
      <c r="HG115" s="688"/>
      <c r="HH115" s="688"/>
      <c r="HI115" s="688"/>
      <c r="HJ115" s="688"/>
      <c r="HK115" s="688"/>
      <c r="HL115" s="688"/>
      <c r="HM115" s="688"/>
      <c r="HN115" s="688"/>
      <c r="HO115" s="688"/>
      <c r="HP115" s="688"/>
      <c r="HQ115" s="688"/>
      <c r="HR115" s="688"/>
      <c r="HS115" s="688"/>
      <c r="HT115" s="688"/>
      <c r="HU115" s="688"/>
      <c r="HV115" s="688"/>
      <c r="HW115" s="688"/>
      <c r="HX115" s="688"/>
      <c r="HY115" s="688"/>
      <c r="HZ115" s="688"/>
      <c r="IA115" s="688"/>
      <c r="IB115" s="688"/>
      <c r="IC115" s="688"/>
      <c r="ID115" s="688"/>
      <c r="IE115" s="688"/>
      <c r="IF115" s="688"/>
      <c r="IG115" s="688"/>
      <c r="IH115" s="688"/>
      <c r="II115" s="688"/>
      <c r="IJ115" s="688"/>
      <c r="IK115" s="688"/>
      <c r="IL115" s="688"/>
      <c r="IM115" s="688"/>
      <c r="IN115" s="688"/>
      <c r="IO115" s="688"/>
      <c r="IP115" s="688"/>
      <c r="IQ115" s="688"/>
      <c r="IR115" s="688"/>
      <c r="IS115" s="688"/>
      <c r="IT115" s="688"/>
      <c r="IU115" s="688"/>
      <c r="IV115" s="688"/>
    </row>
    <row r="116" spans="1:10" s="653" customFormat="1" ht="21">
      <c r="A116" s="787" t="s">
        <v>100</v>
      </c>
      <c r="B116" s="821" t="s">
        <v>76</v>
      </c>
      <c r="C116" s="821"/>
      <c r="D116" s="894"/>
      <c r="E116" s="895"/>
      <c r="F116" s="896"/>
      <c r="G116" s="821"/>
      <c r="H116" s="873">
        <f>+H117</f>
        <v>225471</v>
      </c>
      <c r="I116" s="811">
        <f>+I117</f>
        <v>234366</v>
      </c>
      <c r="J116" s="652"/>
    </row>
    <row r="117" spans="1:10" s="653" customFormat="1" ht="21">
      <c r="A117" s="787" t="s">
        <v>101</v>
      </c>
      <c r="B117" s="821" t="s">
        <v>76</v>
      </c>
      <c r="C117" s="821" t="s">
        <v>102</v>
      </c>
      <c r="D117" s="729"/>
      <c r="E117" s="690"/>
      <c r="F117" s="729"/>
      <c r="G117" s="821"/>
      <c r="H117" s="873">
        <f aca="true" t="shared" si="6" ref="H117:I119">H118</f>
        <v>225471</v>
      </c>
      <c r="I117" s="811">
        <f t="shared" si="6"/>
        <v>234366</v>
      </c>
      <c r="J117" s="652"/>
    </row>
    <row r="118" spans="1:10" s="655" customFormat="1" ht="20.25">
      <c r="A118" s="787" t="s">
        <v>181</v>
      </c>
      <c r="B118" s="809" t="s">
        <v>76</v>
      </c>
      <c r="C118" s="809" t="s">
        <v>102</v>
      </c>
      <c r="D118" s="835" t="s">
        <v>180</v>
      </c>
      <c r="E118" s="836" t="s">
        <v>316</v>
      </c>
      <c r="F118" s="844" t="s">
        <v>318</v>
      </c>
      <c r="G118" s="809"/>
      <c r="H118" s="873">
        <f t="shared" si="6"/>
        <v>225471</v>
      </c>
      <c r="I118" s="811">
        <f t="shared" si="6"/>
        <v>234366</v>
      </c>
      <c r="J118" s="654"/>
    </row>
    <row r="119" spans="1:10" s="653" customFormat="1" ht="21">
      <c r="A119" s="786" t="s">
        <v>183</v>
      </c>
      <c r="B119" s="812" t="s">
        <v>76</v>
      </c>
      <c r="C119" s="812" t="s">
        <v>102</v>
      </c>
      <c r="D119" s="685" t="s">
        <v>182</v>
      </c>
      <c r="E119" s="685" t="s">
        <v>316</v>
      </c>
      <c r="F119" s="807" t="s">
        <v>318</v>
      </c>
      <c r="G119" s="812"/>
      <c r="H119" s="877">
        <f t="shared" si="6"/>
        <v>225471</v>
      </c>
      <c r="I119" s="813">
        <f t="shared" si="6"/>
        <v>234366</v>
      </c>
      <c r="J119" s="652"/>
    </row>
    <row r="120" spans="1:10" s="653" customFormat="1" ht="42">
      <c r="A120" s="786" t="s">
        <v>184</v>
      </c>
      <c r="B120" s="823" t="s">
        <v>76</v>
      </c>
      <c r="C120" s="823" t="s">
        <v>102</v>
      </c>
      <c r="D120" s="838" t="s">
        <v>182</v>
      </c>
      <c r="E120" s="839" t="s">
        <v>316</v>
      </c>
      <c r="F120" s="840" t="s">
        <v>325</v>
      </c>
      <c r="G120" s="823"/>
      <c r="H120" s="877">
        <f>SUM(H121:H122)</f>
        <v>225471</v>
      </c>
      <c r="I120" s="813">
        <f>SUM(I121:I122)</f>
        <v>234366</v>
      </c>
      <c r="J120" s="652"/>
    </row>
    <row r="121" spans="1:10" s="653" customFormat="1" ht="64.5" customHeight="1">
      <c r="A121" s="781" t="s">
        <v>82</v>
      </c>
      <c r="B121" s="812" t="s">
        <v>76</v>
      </c>
      <c r="C121" s="812" t="s">
        <v>102</v>
      </c>
      <c r="D121" s="685" t="s">
        <v>182</v>
      </c>
      <c r="E121" s="685" t="s">
        <v>316</v>
      </c>
      <c r="F121" s="807" t="s">
        <v>325</v>
      </c>
      <c r="G121" s="812" t="s">
        <v>77</v>
      </c>
      <c r="H121" s="877">
        <v>225471</v>
      </c>
      <c r="I121" s="813">
        <v>234366</v>
      </c>
      <c r="J121" s="652"/>
    </row>
    <row r="122" spans="1:10" s="653" customFormat="1" ht="21.75" customHeight="1" hidden="1">
      <c r="A122" s="782" t="s">
        <v>83</v>
      </c>
      <c r="B122" s="812" t="s">
        <v>76</v>
      </c>
      <c r="C122" s="812" t="s">
        <v>102</v>
      </c>
      <c r="D122" s="838" t="s">
        <v>182</v>
      </c>
      <c r="E122" s="839" t="s">
        <v>316</v>
      </c>
      <c r="F122" s="840" t="s">
        <v>325</v>
      </c>
      <c r="G122" s="812" t="s">
        <v>84</v>
      </c>
      <c r="H122" s="877">
        <v>0</v>
      </c>
      <c r="I122" s="813">
        <v>0</v>
      </c>
      <c r="J122" s="652"/>
    </row>
    <row r="123" spans="1:10" s="657" customFormat="1" ht="40.5">
      <c r="A123" s="779" t="s">
        <v>103</v>
      </c>
      <c r="B123" s="867" t="s">
        <v>102</v>
      </c>
      <c r="C123" s="867"/>
      <c r="D123" s="897"/>
      <c r="E123" s="720"/>
      <c r="F123" s="897"/>
      <c r="G123" s="867"/>
      <c r="H123" s="879">
        <f>+H130+H138+H124</f>
        <v>20000</v>
      </c>
      <c r="I123" s="870">
        <f>+I130+I138+I124</f>
        <v>20000</v>
      </c>
      <c r="J123" s="656"/>
    </row>
    <row r="124" spans="1:10" s="657" customFormat="1" ht="56.25" customHeight="1" hidden="1">
      <c r="A124" s="779" t="s">
        <v>248</v>
      </c>
      <c r="B124" s="867" t="s">
        <v>102</v>
      </c>
      <c r="C124" s="867" t="s">
        <v>247</v>
      </c>
      <c r="D124" s="894"/>
      <c r="E124" s="895"/>
      <c r="F124" s="896"/>
      <c r="G124" s="867"/>
      <c r="H124" s="879">
        <f>H125</f>
        <v>0</v>
      </c>
      <c r="I124" s="870">
        <f>I125</f>
        <v>0</v>
      </c>
      <c r="J124" s="656"/>
    </row>
    <row r="125" spans="1:10" s="657" customFormat="1" ht="90.75" customHeight="1" hidden="1">
      <c r="A125" s="779" t="s">
        <v>231</v>
      </c>
      <c r="B125" s="809" t="s">
        <v>102</v>
      </c>
      <c r="C125" s="809" t="s">
        <v>247</v>
      </c>
      <c r="D125" s="690" t="s">
        <v>158</v>
      </c>
      <c r="E125" s="690" t="s">
        <v>316</v>
      </c>
      <c r="F125" s="837" t="s">
        <v>318</v>
      </c>
      <c r="G125" s="809"/>
      <c r="H125" s="873">
        <f>+H126</f>
        <v>0</v>
      </c>
      <c r="I125" s="811">
        <f>+I126</f>
        <v>0</v>
      </c>
      <c r="J125" s="658"/>
    </row>
    <row r="126" spans="1:10" s="657" customFormat="1" ht="72" customHeight="1" hidden="1">
      <c r="A126" s="781" t="s">
        <v>609</v>
      </c>
      <c r="B126" s="812" t="s">
        <v>102</v>
      </c>
      <c r="C126" s="812" t="s">
        <v>247</v>
      </c>
      <c r="D126" s="838" t="s">
        <v>159</v>
      </c>
      <c r="E126" s="839" t="s">
        <v>316</v>
      </c>
      <c r="F126" s="840" t="s">
        <v>318</v>
      </c>
      <c r="G126" s="812"/>
      <c r="H126" s="877">
        <f>H127</f>
        <v>0</v>
      </c>
      <c r="I126" s="813">
        <f>I127</f>
        <v>0</v>
      </c>
      <c r="J126" s="658"/>
    </row>
    <row r="127" spans="1:10" s="650" customFormat="1" ht="210" customHeight="1" hidden="1">
      <c r="A127" s="781" t="s">
        <v>562</v>
      </c>
      <c r="B127" s="812" t="s">
        <v>102</v>
      </c>
      <c r="C127" s="812" t="s">
        <v>247</v>
      </c>
      <c r="D127" s="776" t="s">
        <v>159</v>
      </c>
      <c r="E127" s="685" t="s">
        <v>75</v>
      </c>
      <c r="F127" s="807" t="s">
        <v>318</v>
      </c>
      <c r="G127" s="812"/>
      <c r="H127" s="877">
        <f>H128</f>
        <v>0</v>
      </c>
      <c r="I127" s="813">
        <f>I128</f>
        <v>0</v>
      </c>
      <c r="J127" s="649"/>
    </row>
    <row r="128" spans="1:10" s="657" customFormat="1" ht="156" customHeight="1" hidden="1">
      <c r="A128" s="782" t="s">
        <v>666</v>
      </c>
      <c r="B128" s="825" t="s">
        <v>102</v>
      </c>
      <c r="C128" s="825" t="s">
        <v>247</v>
      </c>
      <c r="D128" s="838" t="s">
        <v>159</v>
      </c>
      <c r="E128" s="839" t="s">
        <v>75</v>
      </c>
      <c r="F128" s="840" t="s">
        <v>434</v>
      </c>
      <c r="G128" s="812"/>
      <c r="H128" s="877">
        <f>+H129</f>
        <v>0</v>
      </c>
      <c r="I128" s="813">
        <f>+I129</f>
        <v>0</v>
      </c>
      <c r="J128" s="658"/>
    </row>
    <row r="129" spans="1:10" s="657" customFormat="1" ht="49.5" customHeight="1" hidden="1">
      <c r="A129" s="781" t="s">
        <v>432</v>
      </c>
      <c r="B129" s="825" t="s">
        <v>102</v>
      </c>
      <c r="C129" s="825" t="s">
        <v>247</v>
      </c>
      <c r="D129" s="898" t="s">
        <v>159</v>
      </c>
      <c r="E129" s="721" t="s">
        <v>75</v>
      </c>
      <c r="F129" s="898" t="s">
        <v>434</v>
      </c>
      <c r="G129" s="825" t="s">
        <v>84</v>
      </c>
      <c r="H129" s="880">
        <v>0</v>
      </c>
      <c r="I129" s="826">
        <v>0</v>
      </c>
      <c r="J129" s="658"/>
    </row>
    <row r="130" spans="1:10" s="657" customFormat="1" ht="48" customHeight="1">
      <c r="A130" s="779" t="str">
        <f>'прил 7'!A129</f>
        <v>Защита населения и территории от чрезвычайных ситуаций природного и техногенного характера, пожарная безопасность</v>
      </c>
      <c r="B130" s="867" t="s">
        <v>102</v>
      </c>
      <c r="C130" s="867" t="s">
        <v>125</v>
      </c>
      <c r="D130" s="830"/>
      <c r="E130" s="836"/>
      <c r="F130" s="834"/>
      <c r="G130" s="809"/>
      <c r="H130" s="873">
        <f>H131</f>
        <v>15000</v>
      </c>
      <c r="I130" s="811">
        <f>I131</f>
        <v>15000</v>
      </c>
      <c r="J130" s="659"/>
    </row>
    <row r="131" spans="1:10" s="660" customFormat="1" ht="102">
      <c r="A131" s="779" t="s">
        <v>718</v>
      </c>
      <c r="B131" s="809" t="s">
        <v>102</v>
      </c>
      <c r="C131" s="809" t="s">
        <v>125</v>
      </c>
      <c r="D131" s="690" t="s">
        <v>158</v>
      </c>
      <c r="E131" s="690" t="s">
        <v>316</v>
      </c>
      <c r="F131" s="837" t="s">
        <v>318</v>
      </c>
      <c r="G131" s="809"/>
      <c r="H131" s="873">
        <f>+H132</f>
        <v>15000</v>
      </c>
      <c r="I131" s="811">
        <f>+I132</f>
        <v>15000</v>
      </c>
      <c r="J131" s="659"/>
    </row>
    <row r="132" spans="1:10" s="657" customFormat="1" ht="63">
      <c r="A132" s="781" t="s">
        <v>609</v>
      </c>
      <c r="B132" s="812" t="s">
        <v>102</v>
      </c>
      <c r="C132" s="812" t="s">
        <v>125</v>
      </c>
      <c r="D132" s="838" t="s">
        <v>159</v>
      </c>
      <c r="E132" s="839" t="s">
        <v>316</v>
      </c>
      <c r="F132" s="840" t="s">
        <v>318</v>
      </c>
      <c r="G132" s="812"/>
      <c r="H132" s="877">
        <f>H133</f>
        <v>15000</v>
      </c>
      <c r="I132" s="813">
        <f>I133</f>
        <v>15000</v>
      </c>
      <c r="J132" s="658"/>
    </row>
    <row r="133" spans="1:10" s="657" customFormat="1" ht="90" customHeight="1">
      <c r="A133" s="781" t="s">
        <v>563</v>
      </c>
      <c r="B133" s="812" t="s">
        <v>102</v>
      </c>
      <c r="C133" s="812" t="s">
        <v>125</v>
      </c>
      <c r="D133" s="685" t="s">
        <v>159</v>
      </c>
      <c r="E133" s="685" t="s">
        <v>75</v>
      </c>
      <c r="F133" s="807" t="s">
        <v>318</v>
      </c>
      <c r="G133" s="812"/>
      <c r="H133" s="877">
        <f>H134+H136</f>
        <v>15000</v>
      </c>
      <c r="I133" s="813">
        <f>I134+I136</f>
        <v>15000</v>
      </c>
      <c r="J133" s="658"/>
    </row>
    <row r="134" spans="1:10" s="653" customFormat="1" ht="63" hidden="1">
      <c r="A134" s="782" t="s">
        <v>326</v>
      </c>
      <c r="B134" s="825" t="s">
        <v>102</v>
      </c>
      <c r="C134" s="825" t="s">
        <v>125</v>
      </c>
      <c r="D134" s="838" t="s">
        <v>159</v>
      </c>
      <c r="E134" s="839" t="s">
        <v>75</v>
      </c>
      <c r="F134" s="840" t="s">
        <v>327</v>
      </c>
      <c r="G134" s="812"/>
      <c r="H134" s="877">
        <f>+H135</f>
        <v>0</v>
      </c>
      <c r="I134" s="813">
        <f>+I135</f>
        <v>0</v>
      </c>
      <c r="J134" s="652"/>
    </row>
    <row r="135" spans="1:10" s="653" customFormat="1" ht="42" hidden="1">
      <c r="A135" s="782" t="s">
        <v>432</v>
      </c>
      <c r="B135" s="825" t="s">
        <v>102</v>
      </c>
      <c r="C135" s="825" t="s">
        <v>125</v>
      </c>
      <c r="D135" s="685" t="s">
        <v>159</v>
      </c>
      <c r="E135" s="685" t="s">
        <v>75</v>
      </c>
      <c r="F135" s="807" t="s">
        <v>327</v>
      </c>
      <c r="G135" s="812" t="s">
        <v>84</v>
      </c>
      <c r="H135" s="877">
        <v>0</v>
      </c>
      <c r="I135" s="813">
        <v>0</v>
      </c>
      <c r="J135" s="652"/>
    </row>
    <row r="136" spans="1:10" s="653" customFormat="1" ht="50.25" customHeight="1">
      <c r="A136" s="782" t="s">
        <v>329</v>
      </c>
      <c r="B136" s="825" t="s">
        <v>102</v>
      </c>
      <c r="C136" s="825" t="s">
        <v>125</v>
      </c>
      <c r="D136" s="838" t="s">
        <v>159</v>
      </c>
      <c r="E136" s="839" t="s">
        <v>75</v>
      </c>
      <c r="F136" s="840" t="s">
        <v>328</v>
      </c>
      <c r="G136" s="812"/>
      <c r="H136" s="877">
        <f>+H137</f>
        <v>15000</v>
      </c>
      <c r="I136" s="813">
        <f>+I137</f>
        <v>15000</v>
      </c>
      <c r="J136" s="652"/>
    </row>
    <row r="137" spans="1:10" s="653" customFormat="1" ht="46.5" customHeight="1">
      <c r="A137" s="782" t="s">
        <v>432</v>
      </c>
      <c r="B137" s="825" t="s">
        <v>102</v>
      </c>
      <c r="C137" s="825" t="s">
        <v>125</v>
      </c>
      <c r="D137" s="685" t="s">
        <v>159</v>
      </c>
      <c r="E137" s="685" t="s">
        <v>75</v>
      </c>
      <c r="F137" s="807" t="s">
        <v>328</v>
      </c>
      <c r="G137" s="812" t="s">
        <v>84</v>
      </c>
      <c r="H137" s="877">
        <v>15000</v>
      </c>
      <c r="I137" s="813">
        <v>15000</v>
      </c>
      <c r="J137" s="652"/>
    </row>
    <row r="138" spans="1:10" s="655" customFormat="1" ht="48" customHeight="1">
      <c r="A138" s="789" t="s">
        <v>106</v>
      </c>
      <c r="B138" s="821" t="s">
        <v>102</v>
      </c>
      <c r="C138" s="821">
        <v>14</v>
      </c>
      <c r="D138" s="830"/>
      <c r="E138" s="836"/>
      <c r="F138" s="834"/>
      <c r="G138" s="821"/>
      <c r="H138" s="873">
        <f>+H139</f>
        <v>5000</v>
      </c>
      <c r="I138" s="811">
        <f>+I139</f>
        <v>5000</v>
      </c>
      <c r="J138" s="661"/>
    </row>
    <row r="139" spans="1:10" s="655" customFormat="1" ht="75" customHeight="1">
      <c r="A139" s="789" t="s">
        <v>717</v>
      </c>
      <c r="B139" s="821" t="s">
        <v>102</v>
      </c>
      <c r="C139" s="821">
        <v>14</v>
      </c>
      <c r="D139" s="690" t="s">
        <v>107</v>
      </c>
      <c r="E139" s="690" t="s">
        <v>316</v>
      </c>
      <c r="F139" s="837" t="s">
        <v>318</v>
      </c>
      <c r="G139" s="821"/>
      <c r="H139" s="873">
        <f>+H140+H144</f>
        <v>5000</v>
      </c>
      <c r="I139" s="811">
        <f>+I140+I144</f>
        <v>5000</v>
      </c>
      <c r="J139" s="654"/>
    </row>
    <row r="140" spans="1:10" s="653" customFormat="1" ht="53.25" customHeight="1">
      <c r="A140" s="788" t="s">
        <v>608</v>
      </c>
      <c r="B140" s="823" t="s">
        <v>102</v>
      </c>
      <c r="C140" s="823" t="s">
        <v>108</v>
      </c>
      <c r="D140" s="838" t="s">
        <v>156</v>
      </c>
      <c r="E140" s="839" t="s">
        <v>316</v>
      </c>
      <c r="F140" s="840" t="s">
        <v>318</v>
      </c>
      <c r="G140" s="823"/>
      <c r="H140" s="877">
        <f aca="true" t="shared" si="7" ref="H140:I142">H141</f>
        <v>5000</v>
      </c>
      <c r="I140" s="813">
        <f t="shared" si="7"/>
        <v>5000</v>
      </c>
      <c r="J140" s="652"/>
    </row>
    <row r="141" spans="1:10" s="653" customFormat="1" ht="45.75" customHeight="1">
      <c r="A141" s="788" t="s">
        <v>331</v>
      </c>
      <c r="B141" s="823" t="s">
        <v>102</v>
      </c>
      <c r="C141" s="823">
        <v>14</v>
      </c>
      <c r="D141" s="685" t="s">
        <v>156</v>
      </c>
      <c r="E141" s="685" t="s">
        <v>75</v>
      </c>
      <c r="F141" s="807" t="s">
        <v>330</v>
      </c>
      <c r="G141" s="823"/>
      <c r="H141" s="877">
        <f t="shared" si="7"/>
        <v>5000</v>
      </c>
      <c r="I141" s="813">
        <f t="shared" si="7"/>
        <v>5000</v>
      </c>
      <c r="J141" s="652"/>
    </row>
    <row r="142" spans="1:10" s="653" customFormat="1" ht="41.25" customHeight="1">
      <c r="A142" s="786" t="s">
        <v>157</v>
      </c>
      <c r="B142" s="823" t="s">
        <v>102</v>
      </c>
      <c r="C142" s="823">
        <v>14</v>
      </c>
      <c r="D142" s="838" t="s">
        <v>156</v>
      </c>
      <c r="E142" s="839" t="s">
        <v>75</v>
      </c>
      <c r="F142" s="840" t="s">
        <v>330</v>
      </c>
      <c r="G142" s="812"/>
      <c r="H142" s="877">
        <f t="shared" si="7"/>
        <v>5000</v>
      </c>
      <c r="I142" s="813">
        <f t="shared" si="7"/>
        <v>5000</v>
      </c>
      <c r="J142" s="652"/>
    </row>
    <row r="143" spans="1:10" s="653" customFormat="1" ht="27.75" customHeight="1">
      <c r="A143" s="782" t="s">
        <v>432</v>
      </c>
      <c r="B143" s="823" t="s">
        <v>102</v>
      </c>
      <c r="C143" s="823">
        <v>14</v>
      </c>
      <c r="D143" s="685" t="s">
        <v>156</v>
      </c>
      <c r="E143" s="685" t="s">
        <v>75</v>
      </c>
      <c r="F143" s="807" t="s">
        <v>330</v>
      </c>
      <c r="G143" s="812" t="s">
        <v>84</v>
      </c>
      <c r="H143" s="877">
        <v>5000</v>
      </c>
      <c r="I143" s="813">
        <v>5000</v>
      </c>
      <c r="J143" s="652"/>
    </row>
    <row r="144" spans="1:10" s="653" customFormat="1" ht="51.75" customHeight="1" hidden="1">
      <c r="A144" s="788" t="s">
        <v>615</v>
      </c>
      <c r="B144" s="823" t="s">
        <v>102</v>
      </c>
      <c r="C144" s="823" t="s">
        <v>108</v>
      </c>
      <c r="D144" s="838" t="s">
        <v>428</v>
      </c>
      <c r="E144" s="839" t="s">
        <v>316</v>
      </c>
      <c r="F144" s="840" t="s">
        <v>318</v>
      </c>
      <c r="G144" s="823"/>
      <c r="H144" s="877">
        <f>H145+H148</f>
        <v>0</v>
      </c>
      <c r="I144" s="813">
        <f>I145+I148</f>
        <v>0</v>
      </c>
      <c r="J144" s="652"/>
    </row>
    <row r="145" spans="1:10" s="653" customFormat="1" ht="100.5" customHeight="1" hidden="1">
      <c r="A145" s="788" t="s">
        <v>564</v>
      </c>
      <c r="B145" s="823" t="s">
        <v>102</v>
      </c>
      <c r="C145" s="823">
        <v>14</v>
      </c>
      <c r="D145" s="685" t="s">
        <v>428</v>
      </c>
      <c r="E145" s="685" t="s">
        <v>102</v>
      </c>
      <c r="F145" s="807" t="s">
        <v>318</v>
      </c>
      <c r="G145" s="823"/>
      <c r="H145" s="877">
        <f>H146</f>
        <v>0</v>
      </c>
      <c r="I145" s="813">
        <f>I146</f>
        <v>0</v>
      </c>
      <c r="J145" s="652"/>
    </row>
    <row r="146" spans="1:10" s="653" customFormat="1" ht="41.25" customHeight="1" hidden="1">
      <c r="A146" s="786" t="s">
        <v>157</v>
      </c>
      <c r="B146" s="823" t="s">
        <v>102</v>
      </c>
      <c r="C146" s="823">
        <v>14</v>
      </c>
      <c r="D146" s="838" t="s">
        <v>428</v>
      </c>
      <c r="E146" s="839" t="s">
        <v>102</v>
      </c>
      <c r="F146" s="840" t="s">
        <v>436</v>
      </c>
      <c r="G146" s="812"/>
      <c r="H146" s="877">
        <f>H147</f>
        <v>0</v>
      </c>
      <c r="I146" s="813">
        <f>I147</f>
        <v>0</v>
      </c>
      <c r="J146" s="652"/>
    </row>
    <row r="147" spans="1:10" s="653" customFormat="1" ht="46.5" customHeight="1" hidden="1">
      <c r="A147" s="782" t="s">
        <v>432</v>
      </c>
      <c r="B147" s="823" t="s">
        <v>102</v>
      </c>
      <c r="C147" s="823">
        <v>14</v>
      </c>
      <c r="D147" s="685" t="s">
        <v>428</v>
      </c>
      <c r="E147" s="685" t="s">
        <v>102</v>
      </c>
      <c r="F147" s="807" t="s">
        <v>436</v>
      </c>
      <c r="G147" s="812" t="s">
        <v>84</v>
      </c>
      <c r="H147" s="877">
        <v>0</v>
      </c>
      <c r="I147" s="813">
        <v>0</v>
      </c>
      <c r="J147" s="652"/>
    </row>
    <row r="148" spans="1:10" s="653" customFormat="1" ht="85.5" customHeight="1" hidden="1">
      <c r="A148" s="788" t="s">
        <v>437</v>
      </c>
      <c r="B148" s="823" t="s">
        <v>102</v>
      </c>
      <c r="C148" s="823">
        <v>14</v>
      </c>
      <c r="D148" s="838" t="s">
        <v>428</v>
      </c>
      <c r="E148" s="839" t="s">
        <v>81</v>
      </c>
      <c r="F148" s="840" t="s">
        <v>318</v>
      </c>
      <c r="G148" s="823"/>
      <c r="H148" s="877">
        <f>H149</f>
        <v>0</v>
      </c>
      <c r="I148" s="813">
        <f>I149</f>
        <v>0</v>
      </c>
      <c r="J148" s="652"/>
    </row>
    <row r="149" spans="1:10" s="653" customFormat="1" ht="48.75" customHeight="1" hidden="1">
      <c r="A149" s="786" t="s">
        <v>157</v>
      </c>
      <c r="B149" s="823" t="s">
        <v>102</v>
      </c>
      <c r="C149" s="823">
        <v>14</v>
      </c>
      <c r="D149" s="685" t="s">
        <v>428</v>
      </c>
      <c r="E149" s="685" t="s">
        <v>81</v>
      </c>
      <c r="F149" s="807" t="s">
        <v>436</v>
      </c>
      <c r="G149" s="812"/>
      <c r="H149" s="877">
        <f>H150</f>
        <v>0</v>
      </c>
      <c r="I149" s="813">
        <f>I150</f>
        <v>0</v>
      </c>
      <c r="J149" s="652"/>
    </row>
    <row r="150" spans="1:10" s="653" customFormat="1" ht="27.75" customHeight="1" hidden="1">
      <c r="A150" s="782" t="s">
        <v>432</v>
      </c>
      <c r="B150" s="823" t="s">
        <v>102</v>
      </c>
      <c r="C150" s="823">
        <v>14</v>
      </c>
      <c r="D150" s="838" t="s">
        <v>428</v>
      </c>
      <c r="E150" s="839" t="s">
        <v>81</v>
      </c>
      <c r="F150" s="840" t="s">
        <v>436</v>
      </c>
      <c r="G150" s="812" t="s">
        <v>84</v>
      </c>
      <c r="H150" s="877">
        <v>0</v>
      </c>
      <c r="I150" s="813">
        <v>0</v>
      </c>
      <c r="J150" s="652"/>
    </row>
    <row r="151" spans="1:10" s="653" customFormat="1" ht="21">
      <c r="A151" s="780" t="s">
        <v>109</v>
      </c>
      <c r="B151" s="809" t="s">
        <v>81</v>
      </c>
      <c r="C151" s="778"/>
      <c r="D151" s="729"/>
      <c r="E151" s="690"/>
      <c r="F151" s="729"/>
      <c r="G151" s="809"/>
      <c r="H151" s="873">
        <f>+H175+H160+H166+H152</f>
        <v>8500</v>
      </c>
      <c r="I151" s="811">
        <f>+I175+I160+I166+I152</f>
        <v>8500</v>
      </c>
      <c r="J151" s="662"/>
    </row>
    <row r="152" spans="1:10" s="653" customFormat="1" ht="31.5" customHeight="1" hidden="1">
      <c r="A152" s="779" t="s">
        <v>526</v>
      </c>
      <c r="B152" s="809" t="s">
        <v>81</v>
      </c>
      <c r="C152" s="809" t="s">
        <v>113</v>
      </c>
      <c r="D152" s="830"/>
      <c r="E152" s="836"/>
      <c r="F152" s="855"/>
      <c r="G152" s="809"/>
      <c r="H152" s="873">
        <f>+H153</f>
        <v>0</v>
      </c>
      <c r="I152" s="811">
        <f>+I153</f>
        <v>0</v>
      </c>
      <c r="J152" s="662"/>
    </row>
    <row r="153" spans="1:10" s="653" customFormat="1" ht="44.25" customHeight="1" hidden="1">
      <c r="A153" s="779" t="s">
        <v>528</v>
      </c>
      <c r="B153" s="809" t="s">
        <v>81</v>
      </c>
      <c r="C153" s="809" t="s">
        <v>113</v>
      </c>
      <c r="D153" s="729" t="s">
        <v>160</v>
      </c>
      <c r="E153" s="690" t="s">
        <v>316</v>
      </c>
      <c r="F153" s="837" t="s">
        <v>138</v>
      </c>
      <c r="G153" s="809"/>
      <c r="H153" s="873">
        <f>+H154</f>
        <v>0</v>
      </c>
      <c r="I153" s="811">
        <f>+I154</f>
        <v>0</v>
      </c>
      <c r="J153" s="662"/>
    </row>
    <row r="154" spans="1:10" s="653" customFormat="1" ht="63" hidden="1">
      <c r="A154" s="781" t="s">
        <v>529</v>
      </c>
      <c r="B154" s="812" t="s">
        <v>81</v>
      </c>
      <c r="C154" s="812" t="s">
        <v>113</v>
      </c>
      <c r="D154" s="842" t="s">
        <v>161</v>
      </c>
      <c r="E154" s="839" t="s">
        <v>316</v>
      </c>
      <c r="F154" s="840" t="s">
        <v>138</v>
      </c>
      <c r="G154" s="812"/>
      <c r="H154" s="877">
        <f>H155</f>
        <v>0</v>
      </c>
      <c r="I154" s="813">
        <f>I155</f>
        <v>0</v>
      </c>
      <c r="J154" s="662"/>
    </row>
    <row r="155" spans="1:10" s="653" customFormat="1" ht="21" hidden="1">
      <c r="A155" s="788" t="s">
        <v>527</v>
      </c>
      <c r="B155" s="823" t="s">
        <v>81</v>
      </c>
      <c r="C155" s="823" t="s">
        <v>113</v>
      </c>
      <c r="D155" s="685" t="s">
        <v>161</v>
      </c>
      <c r="E155" s="685" t="s">
        <v>75</v>
      </c>
      <c r="F155" s="807" t="s">
        <v>318</v>
      </c>
      <c r="G155" s="823"/>
      <c r="H155" s="877">
        <f>H156+H158</f>
        <v>0</v>
      </c>
      <c r="I155" s="813">
        <f>I156+I158</f>
        <v>0</v>
      </c>
      <c r="J155" s="662"/>
    </row>
    <row r="156" spans="1:10" s="653" customFormat="1" ht="21" hidden="1">
      <c r="A156" s="786" t="s">
        <v>530</v>
      </c>
      <c r="B156" s="812" t="s">
        <v>81</v>
      </c>
      <c r="C156" s="812" t="s">
        <v>113</v>
      </c>
      <c r="D156" s="842" t="s">
        <v>161</v>
      </c>
      <c r="E156" s="839" t="s">
        <v>75</v>
      </c>
      <c r="F156" s="849" t="s">
        <v>532</v>
      </c>
      <c r="G156" s="812"/>
      <c r="H156" s="877">
        <f>H157</f>
        <v>0</v>
      </c>
      <c r="I156" s="813">
        <f>I157</f>
        <v>0</v>
      </c>
      <c r="J156" s="662"/>
    </row>
    <row r="157" spans="1:10" s="653" customFormat="1" ht="42" hidden="1">
      <c r="A157" s="782" t="s">
        <v>432</v>
      </c>
      <c r="B157" s="812" t="s">
        <v>81</v>
      </c>
      <c r="C157" s="812" t="s">
        <v>113</v>
      </c>
      <c r="D157" s="776" t="s">
        <v>161</v>
      </c>
      <c r="E157" s="685" t="s">
        <v>75</v>
      </c>
      <c r="F157" s="691" t="s">
        <v>532</v>
      </c>
      <c r="G157" s="812" t="s">
        <v>84</v>
      </c>
      <c r="H157" s="877">
        <v>0</v>
      </c>
      <c r="I157" s="813">
        <v>0</v>
      </c>
      <c r="J157" s="662"/>
    </row>
    <row r="158" spans="1:10" s="653" customFormat="1" ht="21" hidden="1">
      <c r="A158" s="786" t="s">
        <v>531</v>
      </c>
      <c r="B158" s="812" t="s">
        <v>81</v>
      </c>
      <c r="C158" s="812" t="s">
        <v>113</v>
      </c>
      <c r="D158" s="842" t="s">
        <v>161</v>
      </c>
      <c r="E158" s="839" t="s">
        <v>75</v>
      </c>
      <c r="F158" s="849" t="s">
        <v>533</v>
      </c>
      <c r="G158" s="812"/>
      <c r="H158" s="877">
        <f>H159</f>
        <v>0</v>
      </c>
      <c r="I158" s="813">
        <f>I159</f>
        <v>0</v>
      </c>
      <c r="J158" s="662"/>
    </row>
    <row r="159" spans="1:10" s="653" customFormat="1" ht="42" hidden="1">
      <c r="A159" s="782" t="s">
        <v>432</v>
      </c>
      <c r="B159" s="812" t="s">
        <v>81</v>
      </c>
      <c r="C159" s="812" t="s">
        <v>113</v>
      </c>
      <c r="D159" s="776" t="s">
        <v>161</v>
      </c>
      <c r="E159" s="685" t="s">
        <v>75</v>
      </c>
      <c r="F159" s="691" t="s">
        <v>533</v>
      </c>
      <c r="G159" s="812" t="s">
        <v>84</v>
      </c>
      <c r="H159" s="877">
        <v>0</v>
      </c>
      <c r="I159" s="813">
        <v>0</v>
      </c>
      <c r="J159" s="662"/>
    </row>
    <row r="160" spans="1:10" s="653" customFormat="1" ht="21" hidden="1">
      <c r="A160" s="779" t="s">
        <v>249</v>
      </c>
      <c r="B160" s="809" t="s">
        <v>81</v>
      </c>
      <c r="C160" s="809" t="s">
        <v>117</v>
      </c>
      <c r="D160" s="830"/>
      <c r="E160" s="836"/>
      <c r="F160" s="855"/>
      <c r="G160" s="809"/>
      <c r="H160" s="873">
        <f>+H161</f>
        <v>0</v>
      </c>
      <c r="I160" s="811">
        <f>+I161</f>
        <v>0</v>
      </c>
      <c r="J160" s="662"/>
    </row>
    <row r="161" spans="1:10" s="653" customFormat="1" ht="69" customHeight="1" hidden="1">
      <c r="A161" s="779" t="s">
        <v>566</v>
      </c>
      <c r="B161" s="809" t="s">
        <v>81</v>
      </c>
      <c r="C161" s="809" t="s">
        <v>117</v>
      </c>
      <c r="D161" s="729" t="s">
        <v>251</v>
      </c>
      <c r="E161" s="690" t="s">
        <v>316</v>
      </c>
      <c r="F161" s="837" t="s">
        <v>138</v>
      </c>
      <c r="G161" s="809"/>
      <c r="H161" s="873">
        <f>+H162</f>
        <v>0</v>
      </c>
      <c r="I161" s="811">
        <f>+I162</f>
        <v>0</v>
      </c>
      <c r="J161" s="652"/>
    </row>
    <row r="162" spans="1:10" s="653" customFormat="1" ht="51" customHeight="1" hidden="1">
      <c r="A162" s="781" t="s">
        <v>616</v>
      </c>
      <c r="B162" s="812" t="s">
        <v>81</v>
      </c>
      <c r="C162" s="812" t="s">
        <v>117</v>
      </c>
      <c r="D162" s="842" t="s">
        <v>252</v>
      </c>
      <c r="E162" s="839" t="s">
        <v>316</v>
      </c>
      <c r="F162" s="840" t="s">
        <v>138</v>
      </c>
      <c r="G162" s="812"/>
      <c r="H162" s="877">
        <f aca="true" t="shared" si="8" ref="H162:I164">H163</f>
        <v>0</v>
      </c>
      <c r="I162" s="813">
        <f t="shared" si="8"/>
        <v>0</v>
      </c>
      <c r="J162" s="652"/>
    </row>
    <row r="163" spans="1:10" s="653" customFormat="1" ht="99.75" customHeight="1" hidden="1">
      <c r="A163" s="788" t="s">
        <v>438</v>
      </c>
      <c r="B163" s="823" t="s">
        <v>81</v>
      </c>
      <c r="C163" s="823" t="s">
        <v>117</v>
      </c>
      <c r="D163" s="685" t="s">
        <v>252</v>
      </c>
      <c r="E163" s="685" t="s">
        <v>76</v>
      </c>
      <c r="F163" s="807" t="s">
        <v>318</v>
      </c>
      <c r="G163" s="823"/>
      <c r="H163" s="877">
        <f t="shared" si="8"/>
        <v>0</v>
      </c>
      <c r="I163" s="813">
        <f t="shared" si="8"/>
        <v>0</v>
      </c>
      <c r="J163" s="652"/>
    </row>
    <row r="164" spans="1:10" s="653" customFormat="1" ht="39.75" customHeight="1" hidden="1">
      <c r="A164" s="786" t="s">
        <v>439</v>
      </c>
      <c r="B164" s="812" t="s">
        <v>81</v>
      </c>
      <c r="C164" s="812" t="s">
        <v>117</v>
      </c>
      <c r="D164" s="842" t="s">
        <v>252</v>
      </c>
      <c r="E164" s="839" t="s">
        <v>76</v>
      </c>
      <c r="F164" s="849" t="s">
        <v>440</v>
      </c>
      <c r="G164" s="812"/>
      <c r="H164" s="877">
        <f t="shared" si="8"/>
        <v>0</v>
      </c>
      <c r="I164" s="813">
        <f t="shared" si="8"/>
        <v>0</v>
      </c>
      <c r="J164" s="652"/>
    </row>
    <row r="165" spans="1:10" s="653" customFormat="1" ht="47.25" customHeight="1" hidden="1">
      <c r="A165" s="782" t="s">
        <v>432</v>
      </c>
      <c r="B165" s="812" t="s">
        <v>81</v>
      </c>
      <c r="C165" s="812" t="s">
        <v>117</v>
      </c>
      <c r="D165" s="776" t="s">
        <v>252</v>
      </c>
      <c r="E165" s="685" t="s">
        <v>76</v>
      </c>
      <c r="F165" s="691" t="s">
        <v>440</v>
      </c>
      <c r="G165" s="812" t="s">
        <v>84</v>
      </c>
      <c r="H165" s="877">
        <v>0</v>
      </c>
      <c r="I165" s="813">
        <v>0</v>
      </c>
      <c r="J165" s="652"/>
    </row>
    <row r="166" spans="1:10" s="653" customFormat="1" ht="21" hidden="1">
      <c r="A166" s="779" t="s">
        <v>254</v>
      </c>
      <c r="B166" s="809" t="s">
        <v>81</v>
      </c>
      <c r="C166" s="809" t="s">
        <v>247</v>
      </c>
      <c r="D166" s="830"/>
      <c r="E166" s="836"/>
      <c r="F166" s="855"/>
      <c r="G166" s="809"/>
      <c r="H166" s="873">
        <f>+H167</f>
        <v>0</v>
      </c>
      <c r="I166" s="811">
        <f>+I167</f>
        <v>0</v>
      </c>
      <c r="J166" s="662">
        <f>I171</f>
        <v>0</v>
      </c>
    </row>
    <row r="167" spans="1:10" s="653" customFormat="1" ht="60.75" hidden="1">
      <c r="A167" s="779" t="s">
        <v>567</v>
      </c>
      <c r="B167" s="809" t="s">
        <v>81</v>
      </c>
      <c r="C167" s="809" t="s">
        <v>247</v>
      </c>
      <c r="D167" s="729" t="s">
        <v>251</v>
      </c>
      <c r="E167" s="690" t="s">
        <v>316</v>
      </c>
      <c r="F167" s="837" t="s">
        <v>318</v>
      </c>
      <c r="G167" s="809"/>
      <c r="H167" s="873">
        <f>+H168</f>
        <v>0</v>
      </c>
      <c r="I167" s="811">
        <f>+I168</f>
        <v>0</v>
      </c>
      <c r="J167" s="652"/>
    </row>
    <row r="168" spans="1:10" s="653" customFormat="1" ht="42.75" customHeight="1" hidden="1">
      <c r="A168" s="781" t="s">
        <v>617</v>
      </c>
      <c r="B168" s="812" t="s">
        <v>81</v>
      </c>
      <c r="C168" s="812" t="s">
        <v>247</v>
      </c>
      <c r="D168" s="842" t="s">
        <v>255</v>
      </c>
      <c r="E168" s="839" t="s">
        <v>316</v>
      </c>
      <c r="F168" s="840" t="s">
        <v>318</v>
      </c>
      <c r="G168" s="812"/>
      <c r="H168" s="877">
        <f>+H170+H172</f>
        <v>0</v>
      </c>
      <c r="I168" s="813">
        <f>+I170+I172</f>
        <v>0</v>
      </c>
      <c r="J168" s="652"/>
    </row>
    <row r="169" spans="1:10" s="653" customFormat="1" ht="48" customHeight="1" hidden="1">
      <c r="A169" s="781" t="s">
        <v>332</v>
      </c>
      <c r="B169" s="812" t="s">
        <v>81</v>
      </c>
      <c r="C169" s="812" t="s">
        <v>247</v>
      </c>
      <c r="D169" s="776" t="s">
        <v>255</v>
      </c>
      <c r="E169" s="685" t="s">
        <v>75</v>
      </c>
      <c r="F169" s="807" t="s">
        <v>318</v>
      </c>
      <c r="G169" s="812"/>
      <c r="H169" s="877">
        <f>H170</f>
        <v>0</v>
      </c>
      <c r="I169" s="813">
        <f>I170</f>
        <v>0</v>
      </c>
      <c r="J169" s="652"/>
    </row>
    <row r="170" spans="1:10" s="653" customFormat="1" ht="42" hidden="1">
      <c r="A170" s="786" t="s">
        <v>441</v>
      </c>
      <c r="B170" s="812" t="s">
        <v>81</v>
      </c>
      <c r="C170" s="812" t="s">
        <v>247</v>
      </c>
      <c r="D170" s="842" t="s">
        <v>255</v>
      </c>
      <c r="E170" s="839" t="s">
        <v>75</v>
      </c>
      <c r="F170" s="849" t="s">
        <v>333</v>
      </c>
      <c r="G170" s="812"/>
      <c r="H170" s="877">
        <f>H171</f>
        <v>0</v>
      </c>
      <c r="I170" s="813">
        <f>I171</f>
        <v>0</v>
      </c>
      <c r="J170" s="652"/>
    </row>
    <row r="171" spans="1:10" s="653" customFormat="1" ht="36.75" customHeight="1" hidden="1">
      <c r="A171" s="782" t="s">
        <v>432</v>
      </c>
      <c r="B171" s="812" t="s">
        <v>81</v>
      </c>
      <c r="C171" s="812" t="s">
        <v>247</v>
      </c>
      <c r="D171" s="776" t="s">
        <v>255</v>
      </c>
      <c r="E171" s="685" t="s">
        <v>75</v>
      </c>
      <c r="F171" s="691" t="s">
        <v>333</v>
      </c>
      <c r="G171" s="812" t="s">
        <v>84</v>
      </c>
      <c r="H171" s="877">
        <v>0</v>
      </c>
      <c r="I171" s="813">
        <v>0</v>
      </c>
      <c r="J171" s="652"/>
    </row>
    <row r="172" spans="1:10" s="653" customFormat="1" ht="165.75" customHeight="1" hidden="1">
      <c r="A172" s="781" t="s">
        <v>442</v>
      </c>
      <c r="B172" s="812" t="s">
        <v>81</v>
      </c>
      <c r="C172" s="812" t="s">
        <v>247</v>
      </c>
      <c r="D172" s="842" t="s">
        <v>255</v>
      </c>
      <c r="E172" s="839" t="s">
        <v>81</v>
      </c>
      <c r="F172" s="840" t="s">
        <v>318</v>
      </c>
      <c r="G172" s="812"/>
      <c r="H172" s="877">
        <f>H173</f>
        <v>0</v>
      </c>
      <c r="I172" s="813">
        <f>I173</f>
        <v>0</v>
      </c>
      <c r="J172" s="652"/>
    </row>
    <row r="173" spans="1:10" s="653" customFormat="1" ht="42" hidden="1">
      <c r="A173" s="786" t="s">
        <v>443</v>
      </c>
      <c r="B173" s="812" t="s">
        <v>81</v>
      </c>
      <c r="C173" s="812" t="s">
        <v>247</v>
      </c>
      <c r="D173" s="776" t="s">
        <v>255</v>
      </c>
      <c r="E173" s="685" t="s">
        <v>81</v>
      </c>
      <c r="F173" s="691" t="s">
        <v>444</v>
      </c>
      <c r="G173" s="812"/>
      <c r="H173" s="877">
        <f>H174</f>
        <v>0</v>
      </c>
      <c r="I173" s="813">
        <f>I174</f>
        <v>0</v>
      </c>
      <c r="J173" s="652"/>
    </row>
    <row r="174" spans="1:10" s="653" customFormat="1" ht="36.75" customHeight="1" hidden="1">
      <c r="A174" s="782" t="s">
        <v>432</v>
      </c>
      <c r="B174" s="812" t="s">
        <v>81</v>
      </c>
      <c r="C174" s="812" t="s">
        <v>247</v>
      </c>
      <c r="D174" s="842" t="s">
        <v>255</v>
      </c>
      <c r="E174" s="839" t="s">
        <v>81</v>
      </c>
      <c r="F174" s="849" t="s">
        <v>444</v>
      </c>
      <c r="G174" s="812" t="s">
        <v>84</v>
      </c>
      <c r="H174" s="877">
        <v>0</v>
      </c>
      <c r="I174" s="813">
        <v>0</v>
      </c>
      <c r="J174" s="652"/>
    </row>
    <row r="175" spans="1:10" s="653" customFormat="1" ht="21">
      <c r="A175" s="779" t="s">
        <v>110</v>
      </c>
      <c r="B175" s="809" t="s">
        <v>81</v>
      </c>
      <c r="C175" s="809">
        <v>12</v>
      </c>
      <c r="D175" s="729"/>
      <c r="E175" s="690"/>
      <c r="F175" s="851"/>
      <c r="G175" s="809"/>
      <c r="H175" s="873">
        <f>+H176+H181+H190+H197</f>
        <v>8500</v>
      </c>
      <c r="I175" s="811">
        <f>+I176+I181+I190+I197</f>
        <v>8500</v>
      </c>
      <c r="J175" s="662"/>
    </row>
    <row r="176" spans="1:10" s="655" customFormat="1" ht="81" hidden="1">
      <c r="A176" s="779" t="s">
        <v>491</v>
      </c>
      <c r="B176" s="809" t="s">
        <v>81</v>
      </c>
      <c r="C176" s="809" t="s">
        <v>111</v>
      </c>
      <c r="D176" s="830" t="s">
        <v>98</v>
      </c>
      <c r="E176" s="836" t="s">
        <v>316</v>
      </c>
      <c r="F176" s="844" t="s">
        <v>318</v>
      </c>
      <c r="G176" s="809"/>
      <c r="H176" s="873">
        <f>+H177</f>
        <v>0</v>
      </c>
      <c r="I176" s="811">
        <f>+I177</f>
        <v>0</v>
      </c>
      <c r="J176" s="654"/>
    </row>
    <row r="177" spans="1:10" s="655" customFormat="1" ht="42" hidden="1">
      <c r="A177" s="781" t="s">
        <v>607</v>
      </c>
      <c r="B177" s="812" t="s">
        <v>81</v>
      </c>
      <c r="C177" s="812" t="s">
        <v>111</v>
      </c>
      <c r="D177" s="776" t="s">
        <v>146</v>
      </c>
      <c r="E177" s="685" t="s">
        <v>316</v>
      </c>
      <c r="F177" s="807" t="s">
        <v>318</v>
      </c>
      <c r="G177" s="812"/>
      <c r="H177" s="877">
        <f>+H179</f>
        <v>0</v>
      </c>
      <c r="I177" s="813">
        <f>+I179</f>
        <v>0</v>
      </c>
      <c r="J177" s="654"/>
    </row>
    <row r="178" spans="1:10" s="655" customFormat="1" ht="21" hidden="1">
      <c r="A178" s="781" t="s">
        <v>334</v>
      </c>
      <c r="B178" s="812" t="s">
        <v>81</v>
      </c>
      <c r="C178" s="812" t="s">
        <v>111</v>
      </c>
      <c r="D178" s="842" t="s">
        <v>146</v>
      </c>
      <c r="E178" s="839" t="s">
        <v>75</v>
      </c>
      <c r="F178" s="840" t="s">
        <v>318</v>
      </c>
      <c r="G178" s="812"/>
      <c r="H178" s="877">
        <f>H179</f>
        <v>0</v>
      </c>
      <c r="I178" s="813">
        <f>I179</f>
        <v>0</v>
      </c>
      <c r="J178" s="654"/>
    </row>
    <row r="179" spans="1:10" s="653" customFormat="1" ht="21" hidden="1">
      <c r="A179" s="786" t="s">
        <v>147</v>
      </c>
      <c r="B179" s="812" t="s">
        <v>81</v>
      </c>
      <c r="C179" s="812" t="s">
        <v>111</v>
      </c>
      <c r="D179" s="776" t="s">
        <v>146</v>
      </c>
      <c r="E179" s="685" t="s">
        <v>75</v>
      </c>
      <c r="F179" s="691" t="s">
        <v>335</v>
      </c>
      <c r="G179" s="812"/>
      <c r="H179" s="877">
        <f>H180</f>
        <v>0</v>
      </c>
      <c r="I179" s="813">
        <f>I180</f>
        <v>0</v>
      </c>
      <c r="J179" s="652"/>
    </row>
    <row r="180" spans="1:10" s="653" customFormat="1" ht="42" hidden="1">
      <c r="A180" s="782" t="s">
        <v>432</v>
      </c>
      <c r="B180" s="812" t="s">
        <v>81</v>
      </c>
      <c r="C180" s="812" t="s">
        <v>111</v>
      </c>
      <c r="D180" s="842" t="s">
        <v>146</v>
      </c>
      <c r="E180" s="839" t="s">
        <v>75</v>
      </c>
      <c r="F180" s="849" t="s">
        <v>335</v>
      </c>
      <c r="G180" s="812" t="s">
        <v>84</v>
      </c>
      <c r="H180" s="877">
        <v>0</v>
      </c>
      <c r="I180" s="813">
        <v>0</v>
      </c>
      <c r="J180" s="652"/>
    </row>
    <row r="181" spans="1:10" s="653" customFormat="1" ht="60.75">
      <c r="A181" s="779" t="s">
        <v>716</v>
      </c>
      <c r="B181" s="809" t="s">
        <v>81</v>
      </c>
      <c r="C181" s="809" t="s">
        <v>111</v>
      </c>
      <c r="D181" s="729" t="s">
        <v>234</v>
      </c>
      <c r="E181" s="690"/>
      <c r="F181" s="837" t="s">
        <v>318</v>
      </c>
      <c r="G181" s="809"/>
      <c r="H181" s="873">
        <f>+H182</f>
        <v>5000</v>
      </c>
      <c r="I181" s="811">
        <f>+I182</f>
        <v>5000</v>
      </c>
      <c r="J181" s="652"/>
    </row>
    <row r="182" spans="1:249" s="650" customFormat="1" ht="63">
      <c r="A182" s="785" t="s">
        <v>606</v>
      </c>
      <c r="B182" s="816" t="s">
        <v>81</v>
      </c>
      <c r="C182" s="816" t="s">
        <v>111</v>
      </c>
      <c r="D182" s="846" t="s">
        <v>236</v>
      </c>
      <c r="E182" s="847"/>
      <c r="F182" s="848" t="s">
        <v>318</v>
      </c>
      <c r="G182" s="818"/>
      <c r="H182" s="881">
        <f>H183</f>
        <v>5000</v>
      </c>
      <c r="I182" s="819">
        <f>I183</f>
        <v>5000</v>
      </c>
      <c r="J182" s="654"/>
      <c r="K182" s="655"/>
      <c r="L182" s="655"/>
      <c r="M182" s="655"/>
      <c r="N182" s="655"/>
      <c r="O182" s="655"/>
      <c r="P182" s="655"/>
      <c r="Q182" s="655"/>
      <c r="R182" s="655"/>
      <c r="S182" s="655"/>
      <c r="T182" s="655"/>
      <c r="U182" s="655"/>
      <c r="V182" s="655"/>
      <c r="W182" s="655"/>
      <c r="X182" s="655"/>
      <c r="Y182" s="655"/>
      <c r="Z182" s="655"/>
      <c r="AA182" s="655"/>
      <c r="AB182" s="655"/>
      <c r="AC182" s="655"/>
      <c r="AD182" s="655"/>
      <c r="AE182" s="655"/>
      <c r="AF182" s="655"/>
      <c r="AG182" s="655"/>
      <c r="AH182" s="655"/>
      <c r="AI182" s="655"/>
      <c r="AJ182" s="655"/>
      <c r="AK182" s="655"/>
      <c r="AL182" s="655"/>
      <c r="AM182" s="655"/>
      <c r="AN182" s="655"/>
      <c r="AO182" s="655"/>
      <c r="AP182" s="655"/>
      <c r="AQ182" s="655"/>
      <c r="AR182" s="655"/>
      <c r="AS182" s="655"/>
      <c r="AT182" s="655"/>
      <c r="AU182" s="655"/>
      <c r="AV182" s="655"/>
      <c r="AW182" s="655"/>
      <c r="AX182" s="655"/>
      <c r="AY182" s="655"/>
      <c r="AZ182" s="655"/>
      <c r="BA182" s="655"/>
      <c r="BB182" s="655"/>
      <c r="BC182" s="655"/>
      <c r="BD182" s="655"/>
      <c r="BE182" s="655"/>
      <c r="BF182" s="655"/>
      <c r="BG182" s="655"/>
      <c r="BH182" s="655"/>
      <c r="BI182" s="655"/>
      <c r="BJ182" s="655"/>
      <c r="BK182" s="655"/>
      <c r="BL182" s="655"/>
      <c r="BM182" s="655"/>
      <c r="BN182" s="655"/>
      <c r="BO182" s="655"/>
      <c r="BP182" s="655"/>
      <c r="BQ182" s="655"/>
      <c r="BR182" s="655"/>
      <c r="BS182" s="655"/>
      <c r="BT182" s="655"/>
      <c r="BU182" s="655"/>
      <c r="BV182" s="655"/>
      <c r="BW182" s="655"/>
      <c r="BX182" s="655"/>
      <c r="BY182" s="655"/>
      <c r="BZ182" s="655"/>
      <c r="CA182" s="655"/>
      <c r="CB182" s="655"/>
      <c r="CC182" s="655"/>
      <c r="CD182" s="655"/>
      <c r="CE182" s="655"/>
      <c r="CF182" s="655"/>
      <c r="CG182" s="655"/>
      <c r="CH182" s="655"/>
      <c r="CI182" s="655"/>
      <c r="CJ182" s="655"/>
      <c r="CK182" s="655"/>
      <c r="CL182" s="655"/>
      <c r="CM182" s="655"/>
      <c r="CN182" s="655"/>
      <c r="CO182" s="655"/>
      <c r="CP182" s="655"/>
      <c r="CQ182" s="655"/>
      <c r="CR182" s="655"/>
      <c r="CS182" s="655"/>
      <c r="CT182" s="655"/>
      <c r="CU182" s="655"/>
      <c r="CV182" s="655"/>
      <c r="CW182" s="655"/>
      <c r="CX182" s="655"/>
      <c r="CY182" s="655"/>
      <c r="CZ182" s="655"/>
      <c r="DA182" s="655"/>
      <c r="DB182" s="655"/>
      <c r="DC182" s="655"/>
      <c r="DD182" s="655"/>
      <c r="DE182" s="655"/>
      <c r="DF182" s="655"/>
      <c r="DG182" s="655"/>
      <c r="DH182" s="655"/>
      <c r="DI182" s="655"/>
      <c r="DJ182" s="655"/>
      <c r="DK182" s="655"/>
      <c r="DL182" s="655"/>
      <c r="DM182" s="655"/>
      <c r="DN182" s="655"/>
      <c r="DO182" s="655"/>
      <c r="DP182" s="655"/>
      <c r="DQ182" s="655"/>
      <c r="DR182" s="655"/>
      <c r="DS182" s="655"/>
      <c r="DT182" s="655"/>
      <c r="DU182" s="655"/>
      <c r="DV182" s="655"/>
      <c r="DW182" s="655"/>
      <c r="DX182" s="655"/>
      <c r="DY182" s="655"/>
      <c r="DZ182" s="655"/>
      <c r="EA182" s="655"/>
      <c r="EB182" s="655"/>
      <c r="EC182" s="655"/>
      <c r="ED182" s="655"/>
      <c r="EE182" s="655"/>
      <c r="EF182" s="655"/>
      <c r="EG182" s="655"/>
      <c r="EH182" s="655"/>
      <c r="EI182" s="655"/>
      <c r="EJ182" s="655"/>
      <c r="EK182" s="655"/>
      <c r="EL182" s="655"/>
      <c r="EM182" s="655"/>
      <c r="EN182" s="655"/>
      <c r="EO182" s="655"/>
      <c r="EP182" s="655"/>
      <c r="EQ182" s="655"/>
      <c r="ER182" s="655"/>
      <c r="ES182" s="655"/>
      <c r="ET182" s="655"/>
      <c r="EU182" s="655"/>
      <c r="EV182" s="655"/>
      <c r="EW182" s="655"/>
      <c r="EX182" s="655"/>
      <c r="EY182" s="655"/>
      <c r="EZ182" s="655"/>
      <c r="FA182" s="655"/>
      <c r="FB182" s="655"/>
      <c r="FC182" s="655"/>
      <c r="FD182" s="655"/>
      <c r="FE182" s="655"/>
      <c r="FF182" s="655"/>
      <c r="FG182" s="655"/>
      <c r="FH182" s="655"/>
      <c r="FI182" s="655"/>
      <c r="FJ182" s="655"/>
      <c r="FK182" s="655"/>
      <c r="FL182" s="655"/>
      <c r="FM182" s="655"/>
      <c r="FN182" s="655"/>
      <c r="FO182" s="655"/>
      <c r="FP182" s="655"/>
      <c r="FQ182" s="655"/>
      <c r="FR182" s="655"/>
      <c r="FS182" s="655"/>
      <c r="FT182" s="655"/>
      <c r="FU182" s="655"/>
      <c r="FV182" s="655"/>
      <c r="FW182" s="655"/>
      <c r="FX182" s="655"/>
      <c r="FY182" s="655"/>
      <c r="FZ182" s="655"/>
      <c r="GA182" s="655"/>
      <c r="GB182" s="655"/>
      <c r="GC182" s="655"/>
      <c r="GD182" s="655"/>
      <c r="GE182" s="655"/>
      <c r="GF182" s="655"/>
      <c r="GG182" s="655"/>
      <c r="GH182" s="655"/>
      <c r="GI182" s="655"/>
      <c r="GJ182" s="655"/>
      <c r="GK182" s="655"/>
      <c r="GL182" s="655"/>
      <c r="GM182" s="655"/>
      <c r="GN182" s="655"/>
      <c r="GO182" s="655"/>
      <c r="GP182" s="655"/>
      <c r="GQ182" s="655"/>
      <c r="GR182" s="655"/>
      <c r="GS182" s="655"/>
      <c r="GT182" s="655"/>
      <c r="GU182" s="655"/>
      <c r="GV182" s="655"/>
      <c r="GW182" s="655"/>
      <c r="GX182" s="655"/>
      <c r="GY182" s="655"/>
      <c r="GZ182" s="655"/>
      <c r="HA182" s="655"/>
      <c r="HB182" s="655"/>
      <c r="HC182" s="655"/>
      <c r="HD182" s="655"/>
      <c r="HE182" s="655"/>
      <c r="HF182" s="655"/>
      <c r="HG182" s="655"/>
      <c r="HH182" s="655"/>
      <c r="HI182" s="655"/>
      <c r="HJ182" s="655"/>
      <c r="HK182" s="655"/>
      <c r="HL182" s="655"/>
      <c r="HM182" s="655"/>
      <c r="HN182" s="655"/>
      <c r="HO182" s="655"/>
      <c r="HP182" s="655"/>
      <c r="HQ182" s="655"/>
      <c r="HR182" s="655"/>
      <c r="HS182" s="655"/>
      <c r="HT182" s="655"/>
      <c r="HU182" s="655"/>
      <c r="HV182" s="655"/>
      <c r="HW182" s="655"/>
      <c r="HX182" s="655"/>
      <c r="HY182" s="655"/>
      <c r="HZ182" s="655"/>
      <c r="IA182" s="655"/>
      <c r="IB182" s="655"/>
      <c r="IC182" s="655"/>
      <c r="ID182" s="655"/>
      <c r="IE182" s="655"/>
      <c r="IF182" s="655"/>
      <c r="IG182" s="655"/>
      <c r="IH182" s="655"/>
      <c r="II182" s="655"/>
      <c r="IJ182" s="655"/>
      <c r="IK182" s="655"/>
      <c r="IL182" s="655"/>
      <c r="IM182" s="655"/>
      <c r="IN182" s="655"/>
      <c r="IO182" s="655"/>
    </row>
    <row r="183" spans="1:249" s="650" customFormat="1" ht="42">
      <c r="A183" s="785" t="s">
        <v>391</v>
      </c>
      <c r="B183" s="816" t="s">
        <v>81</v>
      </c>
      <c r="C183" s="816" t="s">
        <v>111</v>
      </c>
      <c r="D183" s="721" t="s">
        <v>236</v>
      </c>
      <c r="E183" s="721" t="s">
        <v>75</v>
      </c>
      <c r="F183" s="845" t="s">
        <v>318</v>
      </c>
      <c r="G183" s="818"/>
      <c r="H183" s="881">
        <f>H184+H188+H186</f>
        <v>5000</v>
      </c>
      <c r="I183" s="819">
        <f>I184+I188+I186</f>
        <v>5000</v>
      </c>
      <c r="J183" s="654"/>
      <c r="K183" s="655"/>
      <c r="L183" s="655"/>
      <c r="M183" s="655"/>
      <c r="N183" s="655"/>
      <c r="O183" s="655"/>
      <c r="P183" s="655"/>
      <c r="Q183" s="655"/>
      <c r="R183" s="655"/>
      <c r="S183" s="655"/>
      <c r="T183" s="655"/>
      <c r="U183" s="655"/>
      <c r="V183" s="655"/>
      <c r="W183" s="655"/>
      <c r="X183" s="655"/>
      <c r="Y183" s="655"/>
      <c r="Z183" s="655"/>
      <c r="AA183" s="655"/>
      <c r="AB183" s="655"/>
      <c r="AC183" s="655"/>
      <c r="AD183" s="655"/>
      <c r="AE183" s="655"/>
      <c r="AF183" s="655"/>
      <c r="AG183" s="655"/>
      <c r="AH183" s="655"/>
      <c r="AI183" s="655"/>
      <c r="AJ183" s="655"/>
      <c r="AK183" s="655"/>
      <c r="AL183" s="655"/>
      <c r="AM183" s="655"/>
      <c r="AN183" s="655"/>
      <c r="AO183" s="655"/>
      <c r="AP183" s="655"/>
      <c r="AQ183" s="655"/>
      <c r="AR183" s="655"/>
      <c r="AS183" s="655"/>
      <c r="AT183" s="655"/>
      <c r="AU183" s="655"/>
      <c r="AV183" s="655"/>
      <c r="AW183" s="655"/>
      <c r="AX183" s="655"/>
      <c r="AY183" s="655"/>
      <c r="AZ183" s="655"/>
      <c r="BA183" s="655"/>
      <c r="BB183" s="655"/>
      <c r="BC183" s="655"/>
      <c r="BD183" s="655"/>
      <c r="BE183" s="655"/>
      <c r="BF183" s="655"/>
      <c r="BG183" s="655"/>
      <c r="BH183" s="655"/>
      <c r="BI183" s="655"/>
      <c r="BJ183" s="655"/>
      <c r="BK183" s="655"/>
      <c r="BL183" s="655"/>
      <c r="BM183" s="655"/>
      <c r="BN183" s="655"/>
      <c r="BO183" s="655"/>
      <c r="BP183" s="655"/>
      <c r="BQ183" s="655"/>
      <c r="BR183" s="655"/>
      <c r="BS183" s="655"/>
      <c r="BT183" s="655"/>
      <c r="BU183" s="655"/>
      <c r="BV183" s="655"/>
      <c r="BW183" s="655"/>
      <c r="BX183" s="655"/>
      <c r="BY183" s="655"/>
      <c r="BZ183" s="655"/>
      <c r="CA183" s="655"/>
      <c r="CB183" s="655"/>
      <c r="CC183" s="655"/>
      <c r="CD183" s="655"/>
      <c r="CE183" s="655"/>
      <c r="CF183" s="655"/>
      <c r="CG183" s="655"/>
      <c r="CH183" s="655"/>
      <c r="CI183" s="655"/>
      <c r="CJ183" s="655"/>
      <c r="CK183" s="655"/>
      <c r="CL183" s="655"/>
      <c r="CM183" s="655"/>
      <c r="CN183" s="655"/>
      <c r="CO183" s="655"/>
      <c r="CP183" s="655"/>
      <c r="CQ183" s="655"/>
      <c r="CR183" s="655"/>
      <c r="CS183" s="655"/>
      <c r="CT183" s="655"/>
      <c r="CU183" s="655"/>
      <c r="CV183" s="655"/>
      <c r="CW183" s="655"/>
      <c r="CX183" s="655"/>
      <c r="CY183" s="655"/>
      <c r="CZ183" s="655"/>
      <c r="DA183" s="655"/>
      <c r="DB183" s="655"/>
      <c r="DC183" s="655"/>
      <c r="DD183" s="655"/>
      <c r="DE183" s="655"/>
      <c r="DF183" s="655"/>
      <c r="DG183" s="655"/>
      <c r="DH183" s="655"/>
      <c r="DI183" s="655"/>
      <c r="DJ183" s="655"/>
      <c r="DK183" s="655"/>
      <c r="DL183" s="655"/>
      <c r="DM183" s="655"/>
      <c r="DN183" s="655"/>
      <c r="DO183" s="655"/>
      <c r="DP183" s="655"/>
      <c r="DQ183" s="655"/>
      <c r="DR183" s="655"/>
      <c r="DS183" s="655"/>
      <c r="DT183" s="655"/>
      <c r="DU183" s="655"/>
      <c r="DV183" s="655"/>
      <c r="DW183" s="655"/>
      <c r="DX183" s="655"/>
      <c r="DY183" s="655"/>
      <c r="DZ183" s="655"/>
      <c r="EA183" s="655"/>
      <c r="EB183" s="655"/>
      <c r="EC183" s="655"/>
      <c r="ED183" s="655"/>
      <c r="EE183" s="655"/>
      <c r="EF183" s="655"/>
      <c r="EG183" s="655"/>
      <c r="EH183" s="655"/>
      <c r="EI183" s="655"/>
      <c r="EJ183" s="655"/>
      <c r="EK183" s="655"/>
      <c r="EL183" s="655"/>
      <c r="EM183" s="655"/>
      <c r="EN183" s="655"/>
      <c r="EO183" s="655"/>
      <c r="EP183" s="655"/>
      <c r="EQ183" s="655"/>
      <c r="ER183" s="655"/>
      <c r="ES183" s="655"/>
      <c r="ET183" s="655"/>
      <c r="EU183" s="655"/>
      <c r="EV183" s="655"/>
      <c r="EW183" s="655"/>
      <c r="EX183" s="655"/>
      <c r="EY183" s="655"/>
      <c r="EZ183" s="655"/>
      <c r="FA183" s="655"/>
      <c r="FB183" s="655"/>
      <c r="FC183" s="655"/>
      <c r="FD183" s="655"/>
      <c r="FE183" s="655"/>
      <c r="FF183" s="655"/>
      <c r="FG183" s="655"/>
      <c r="FH183" s="655"/>
      <c r="FI183" s="655"/>
      <c r="FJ183" s="655"/>
      <c r="FK183" s="655"/>
      <c r="FL183" s="655"/>
      <c r="FM183" s="655"/>
      <c r="FN183" s="655"/>
      <c r="FO183" s="655"/>
      <c r="FP183" s="655"/>
      <c r="FQ183" s="655"/>
      <c r="FR183" s="655"/>
      <c r="FS183" s="655"/>
      <c r="FT183" s="655"/>
      <c r="FU183" s="655"/>
      <c r="FV183" s="655"/>
      <c r="FW183" s="655"/>
      <c r="FX183" s="655"/>
      <c r="FY183" s="655"/>
      <c r="FZ183" s="655"/>
      <c r="GA183" s="655"/>
      <c r="GB183" s="655"/>
      <c r="GC183" s="655"/>
      <c r="GD183" s="655"/>
      <c r="GE183" s="655"/>
      <c r="GF183" s="655"/>
      <c r="GG183" s="655"/>
      <c r="GH183" s="655"/>
      <c r="GI183" s="655"/>
      <c r="GJ183" s="655"/>
      <c r="GK183" s="655"/>
      <c r="GL183" s="655"/>
      <c r="GM183" s="655"/>
      <c r="GN183" s="655"/>
      <c r="GO183" s="655"/>
      <c r="GP183" s="655"/>
      <c r="GQ183" s="655"/>
      <c r="GR183" s="655"/>
      <c r="GS183" s="655"/>
      <c r="GT183" s="655"/>
      <c r="GU183" s="655"/>
      <c r="GV183" s="655"/>
      <c r="GW183" s="655"/>
      <c r="GX183" s="655"/>
      <c r="GY183" s="655"/>
      <c r="GZ183" s="655"/>
      <c r="HA183" s="655"/>
      <c r="HB183" s="655"/>
      <c r="HC183" s="655"/>
      <c r="HD183" s="655"/>
      <c r="HE183" s="655"/>
      <c r="HF183" s="655"/>
      <c r="HG183" s="655"/>
      <c r="HH183" s="655"/>
      <c r="HI183" s="655"/>
      <c r="HJ183" s="655"/>
      <c r="HK183" s="655"/>
      <c r="HL183" s="655"/>
      <c r="HM183" s="655"/>
      <c r="HN183" s="655"/>
      <c r="HO183" s="655"/>
      <c r="HP183" s="655"/>
      <c r="HQ183" s="655"/>
      <c r="HR183" s="655"/>
      <c r="HS183" s="655"/>
      <c r="HT183" s="655"/>
      <c r="HU183" s="655"/>
      <c r="HV183" s="655"/>
      <c r="HW183" s="655"/>
      <c r="HX183" s="655"/>
      <c r="HY183" s="655"/>
      <c r="HZ183" s="655"/>
      <c r="IA183" s="655"/>
      <c r="IB183" s="655"/>
      <c r="IC183" s="655"/>
      <c r="ID183" s="655"/>
      <c r="IE183" s="655"/>
      <c r="IF183" s="655"/>
      <c r="IG183" s="655"/>
      <c r="IH183" s="655"/>
      <c r="II183" s="655"/>
      <c r="IJ183" s="655"/>
      <c r="IK183" s="655"/>
      <c r="IL183" s="655"/>
      <c r="IM183" s="655"/>
      <c r="IN183" s="655"/>
      <c r="IO183" s="655"/>
    </row>
    <row r="184" spans="1:249" s="650" customFormat="1" ht="36.75" customHeight="1" hidden="1">
      <c r="A184" s="785" t="s">
        <v>336</v>
      </c>
      <c r="B184" s="816" t="s">
        <v>81</v>
      </c>
      <c r="C184" s="816" t="s">
        <v>111</v>
      </c>
      <c r="D184" s="846" t="s">
        <v>236</v>
      </c>
      <c r="E184" s="847" t="s">
        <v>75</v>
      </c>
      <c r="F184" s="848" t="s">
        <v>338</v>
      </c>
      <c r="G184" s="818"/>
      <c r="H184" s="875">
        <f>H185</f>
        <v>0</v>
      </c>
      <c r="I184" s="817">
        <f>I185</f>
        <v>0</v>
      </c>
      <c r="J184" s="654"/>
      <c r="K184" s="655"/>
      <c r="L184" s="655"/>
      <c r="M184" s="655"/>
      <c r="N184" s="655"/>
      <c r="O184" s="655"/>
      <c r="P184" s="655"/>
      <c r="Q184" s="655"/>
      <c r="R184" s="655"/>
      <c r="S184" s="655"/>
      <c r="T184" s="655"/>
      <c r="U184" s="655"/>
      <c r="V184" s="655"/>
      <c r="W184" s="655"/>
      <c r="X184" s="655"/>
      <c r="Y184" s="655"/>
      <c r="Z184" s="655"/>
      <c r="AA184" s="655"/>
      <c r="AB184" s="655"/>
      <c r="AC184" s="655"/>
      <c r="AD184" s="655"/>
      <c r="AE184" s="655"/>
      <c r="AF184" s="655"/>
      <c r="AG184" s="655"/>
      <c r="AH184" s="655"/>
      <c r="AI184" s="655"/>
      <c r="AJ184" s="655"/>
      <c r="AK184" s="655"/>
      <c r="AL184" s="655"/>
      <c r="AM184" s="655"/>
      <c r="AN184" s="655"/>
      <c r="AO184" s="655"/>
      <c r="AP184" s="655"/>
      <c r="AQ184" s="655"/>
      <c r="AR184" s="655"/>
      <c r="AS184" s="655"/>
      <c r="AT184" s="655"/>
      <c r="AU184" s="655"/>
      <c r="AV184" s="655"/>
      <c r="AW184" s="655"/>
      <c r="AX184" s="655"/>
      <c r="AY184" s="655"/>
      <c r="AZ184" s="655"/>
      <c r="BA184" s="655"/>
      <c r="BB184" s="655"/>
      <c r="BC184" s="655"/>
      <c r="BD184" s="655"/>
      <c r="BE184" s="655"/>
      <c r="BF184" s="655"/>
      <c r="BG184" s="655"/>
      <c r="BH184" s="655"/>
      <c r="BI184" s="655"/>
      <c r="BJ184" s="655"/>
      <c r="BK184" s="655"/>
      <c r="BL184" s="655"/>
      <c r="BM184" s="655"/>
      <c r="BN184" s="655"/>
      <c r="BO184" s="655"/>
      <c r="BP184" s="655"/>
      <c r="BQ184" s="655"/>
      <c r="BR184" s="655"/>
      <c r="BS184" s="655"/>
      <c r="BT184" s="655"/>
      <c r="BU184" s="655"/>
      <c r="BV184" s="655"/>
      <c r="BW184" s="655"/>
      <c r="BX184" s="655"/>
      <c r="BY184" s="655"/>
      <c r="BZ184" s="655"/>
      <c r="CA184" s="655"/>
      <c r="CB184" s="655"/>
      <c r="CC184" s="655"/>
      <c r="CD184" s="655"/>
      <c r="CE184" s="655"/>
      <c r="CF184" s="655"/>
      <c r="CG184" s="655"/>
      <c r="CH184" s="655"/>
      <c r="CI184" s="655"/>
      <c r="CJ184" s="655"/>
      <c r="CK184" s="655"/>
      <c r="CL184" s="655"/>
      <c r="CM184" s="655"/>
      <c r="CN184" s="655"/>
      <c r="CO184" s="655"/>
      <c r="CP184" s="655"/>
      <c r="CQ184" s="655"/>
      <c r="CR184" s="655"/>
      <c r="CS184" s="655"/>
      <c r="CT184" s="655"/>
      <c r="CU184" s="655"/>
      <c r="CV184" s="655"/>
      <c r="CW184" s="655"/>
      <c r="CX184" s="655"/>
      <c r="CY184" s="655"/>
      <c r="CZ184" s="655"/>
      <c r="DA184" s="655"/>
      <c r="DB184" s="655"/>
      <c r="DC184" s="655"/>
      <c r="DD184" s="655"/>
      <c r="DE184" s="655"/>
      <c r="DF184" s="655"/>
      <c r="DG184" s="655"/>
      <c r="DH184" s="655"/>
      <c r="DI184" s="655"/>
      <c r="DJ184" s="655"/>
      <c r="DK184" s="655"/>
      <c r="DL184" s="655"/>
      <c r="DM184" s="655"/>
      <c r="DN184" s="655"/>
      <c r="DO184" s="655"/>
      <c r="DP184" s="655"/>
      <c r="DQ184" s="655"/>
      <c r="DR184" s="655"/>
      <c r="DS184" s="655"/>
      <c r="DT184" s="655"/>
      <c r="DU184" s="655"/>
      <c r="DV184" s="655"/>
      <c r="DW184" s="655"/>
      <c r="DX184" s="655"/>
      <c r="DY184" s="655"/>
      <c r="DZ184" s="655"/>
      <c r="EA184" s="655"/>
      <c r="EB184" s="655"/>
      <c r="EC184" s="655"/>
      <c r="ED184" s="655"/>
      <c r="EE184" s="655"/>
      <c r="EF184" s="655"/>
      <c r="EG184" s="655"/>
      <c r="EH184" s="655"/>
      <c r="EI184" s="655"/>
      <c r="EJ184" s="655"/>
      <c r="EK184" s="655"/>
      <c r="EL184" s="655"/>
      <c r="EM184" s="655"/>
      <c r="EN184" s="655"/>
      <c r="EO184" s="655"/>
      <c r="EP184" s="655"/>
      <c r="EQ184" s="655"/>
      <c r="ER184" s="655"/>
      <c r="ES184" s="655"/>
      <c r="ET184" s="655"/>
      <c r="EU184" s="655"/>
      <c r="EV184" s="655"/>
      <c r="EW184" s="655"/>
      <c r="EX184" s="655"/>
      <c r="EY184" s="655"/>
      <c r="EZ184" s="655"/>
      <c r="FA184" s="655"/>
      <c r="FB184" s="655"/>
      <c r="FC184" s="655"/>
      <c r="FD184" s="655"/>
      <c r="FE184" s="655"/>
      <c r="FF184" s="655"/>
      <c r="FG184" s="655"/>
      <c r="FH184" s="655"/>
      <c r="FI184" s="655"/>
      <c r="FJ184" s="655"/>
      <c r="FK184" s="655"/>
      <c r="FL184" s="655"/>
      <c r="FM184" s="655"/>
      <c r="FN184" s="655"/>
      <c r="FO184" s="655"/>
      <c r="FP184" s="655"/>
      <c r="FQ184" s="655"/>
      <c r="FR184" s="655"/>
      <c r="FS184" s="655"/>
      <c r="FT184" s="655"/>
      <c r="FU184" s="655"/>
      <c r="FV184" s="655"/>
      <c r="FW184" s="655"/>
      <c r="FX184" s="655"/>
      <c r="FY184" s="655"/>
      <c r="FZ184" s="655"/>
      <c r="GA184" s="655"/>
      <c r="GB184" s="655"/>
      <c r="GC184" s="655"/>
      <c r="GD184" s="655"/>
      <c r="GE184" s="655"/>
      <c r="GF184" s="655"/>
      <c r="GG184" s="655"/>
      <c r="GH184" s="655"/>
      <c r="GI184" s="655"/>
      <c r="GJ184" s="655"/>
      <c r="GK184" s="655"/>
      <c r="GL184" s="655"/>
      <c r="GM184" s="655"/>
      <c r="GN184" s="655"/>
      <c r="GO184" s="655"/>
      <c r="GP184" s="655"/>
      <c r="GQ184" s="655"/>
      <c r="GR184" s="655"/>
      <c r="GS184" s="655"/>
      <c r="GT184" s="655"/>
      <c r="GU184" s="655"/>
      <c r="GV184" s="655"/>
      <c r="GW184" s="655"/>
      <c r="GX184" s="655"/>
      <c r="GY184" s="655"/>
      <c r="GZ184" s="655"/>
      <c r="HA184" s="655"/>
      <c r="HB184" s="655"/>
      <c r="HC184" s="655"/>
      <c r="HD184" s="655"/>
      <c r="HE184" s="655"/>
      <c r="HF184" s="655"/>
      <c r="HG184" s="655"/>
      <c r="HH184" s="655"/>
      <c r="HI184" s="655"/>
      <c r="HJ184" s="655"/>
      <c r="HK184" s="655"/>
      <c r="HL184" s="655"/>
      <c r="HM184" s="655"/>
      <c r="HN184" s="655"/>
      <c r="HO184" s="655"/>
      <c r="HP184" s="655"/>
      <c r="HQ184" s="655"/>
      <c r="HR184" s="655"/>
      <c r="HS184" s="655"/>
      <c r="HT184" s="655"/>
      <c r="HU184" s="655"/>
      <c r="HV184" s="655"/>
      <c r="HW184" s="655"/>
      <c r="HX184" s="655"/>
      <c r="HY184" s="655"/>
      <c r="HZ184" s="655"/>
      <c r="IA184" s="655"/>
      <c r="IB184" s="655"/>
      <c r="IC184" s="655"/>
      <c r="ID184" s="655"/>
      <c r="IE184" s="655"/>
      <c r="IF184" s="655"/>
      <c r="IG184" s="655"/>
      <c r="IH184" s="655"/>
      <c r="II184" s="655"/>
      <c r="IJ184" s="655"/>
      <c r="IK184" s="655"/>
      <c r="IL184" s="655"/>
      <c r="IM184" s="655"/>
      <c r="IN184" s="655"/>
      <c r="IO184" s="655"/>
    </row>
    <row r="185" spans="1:249" s="650" customFormat="1" ht="26.25" customHeight="1" hidden="1">
      <c r="A185" s="782" t="s">
        <v>432</v>
      </c>
      <c r="B185" s="816" t="s">
        <v>81</v>
      </c>
      <c r="C185" s="816" t="s">
        <v>111</v>
      </c>
      <c r="D185" s="721" t="s">
        <v>236</v>
      </c>
      <c r="E185" s="721" t="s">
        <v>75</v>
      </c>
      <c r="F185" s="845" t="s">
        <v>338</v>
      </c>
      <c r="G185" s="818" t="s">
        <v>84</v>
      </c>
      <c r="H185" s="875">
        <v>0</v>
      </c>
      <c r="I185" s="817">
        <v>0</v>
      </c>
      <c r="J185" s="654"/>
      <c r="K185" s="655"/>
      <c r="L185" s="655"/>
      <c r="M185" s="655"/>
      <c r="N185" s="655"/>
      <c r="O185" s="655"/>
      <c r="P185" s="655"/>
      <c r="Q185" s="655"/>
      <c r="R185" s="655"/>
      <c r="S185" s="655"/>
      <c r="T185" s="655"/>
      <c r="U185" s="655"/>
      <c r="V185" s="655"/>
      <c r="W185" s="655"/>
      <c r="X185" s="655"/>
      <c r="Y185" s="655"/>
      <c r="Z185" s="655"/>
      <c r="AA185" s="655"/>
      <c r="AB185" s="655"/>
      <c r="AC185" s="655"/>
      <c r="AD185" s="655"/>
      <c r="AE185" s="655"/>
      <c r="AF185" s="655"/>
      <c r="AG185" s="655"/>
      <c r="AH185" s="655"/>
      <c r="AI185" s="655"/>
      <c r="AJ185" s="655"/>
      <c r="AK185" s="655"/>
      <c r="AL185" s="655"/>
      <c r="AM185" s="655"/>
      <c r="AN185" s="655"/>
      <c r="AO185" s="655"/>
      <c r="AP185" s="655"/>
      <c r="AQ185" s="655"/>
      <c r="AR185" s="655"/>
      <c r="AS185" s="655"/>
      <c r="AT185" s="655"/>
      <c r="AU185" s="655"/>
      <c r="AV185" s="655"/>
      <c r="AW185" s="655"/>
      <c r="AX185" s="655"/>
      <c r="AY185" s="655"/>
      <c r="AZ185" s="655"/>
      <c r="BA185" s="655"/>
      <c r="BB185" s="655"/>
      <c r="BC185" s="655"/>
      <c r="BD185" s="655"/>
      <c r="BE185" s="655"/>
      <c r="BF185" s="655"/>
      <c r="BG185" s="655"/>
      <c r="BH185" s="655"/>
      <c r="BI185" s="655"/>
      <c r="BJ185" s="655"/>
      <c r="BK185" s="655"/>
      <c r="BL185" s="655"/>
      <c r="BM185" s="655"/>
      <c r="BN185" s="655"/>
      <c r="BO185" s="655"/>
      <c r="BP185" s="655"/>
      <c r="BQ185" s="655"/>
      <c r="BR185" s="655"/>
      <c r="BS185" s="655"/>
      <c r="BT185" s="655"/>
      <c r="BU185" s="655"/>
      <c r="BV185" s="655"/>
      <c r="BW185" s="655"/>
      <c r="BX185" s="655"/>
      <c r="BY185" s="655"/>
      <c r="BZ185" s="655"/>
      <c r="CA185" s="655"/>
      <c r="CB185" s="655"/>
      <c r="CC185" s="655"/>
      <c r="CD185" s="655"/>
      <c r="CE185" s="655"/>
      <c r="CF185" s="655"/>
      <c r="CG185" s="655"/>
      <c r="CH185" s="655"/>
      <c r="CI185" s="655"/>
      <c r="CJ185" s="655"/>
      <c r="CK185" s="655"/>
      <c r="CL185" s="655"/>
      <c r="CM185" s="655"/>
      <c r="CN185" s="655"/>
      <c r="CO185" s="655"/>
      <c r="CP185" s="655"/>
      <c r="CQ185" s="655"/>
      <c r="CR185" s="655"/>
      <c r="CS185" s="655"/>
      <c r="CT185" s="655"/>
      <c r="CU185" s="655"/>
      <c r="CV185" s="655"/>
      <c r="CW185" s="655"/>
      <c r="CX185" s="655"/>
      <c r="CY185" s="655"/>
      <c r="CZ185" s="655"/>
      <c r="DA185" s="655"/>
      <c r="DB185" s="655"/>
      <c r="DC185" s="655"/>
      <c r="DD185" s="655"/>
      <c r="DE185" s="655"/>
      <c r="DF185" s="655"/>
      <c r="DG185" s="655"/>
      <c r="DH185" s="655"/>
      <c r="DI185" s="655"/>
      <c r="DJ185" s="655"/>
      <c r="DK185" s="655"/>
      <c r="DL185" s="655"/>
      <c r="DM185" s="655"/>
      <c r="DN185" s="655"/>
      <c r="DO185" s="655"/>
      <c r="DP185" s="655"/>
      <c r="DQ185" s="655"/>
      <c r="DR185" s="655"/>
      <c r="DS185" s="655"/>
      <c r="DT185" s="655"/>
      <c r="DU185" s="655"/>
      <c r="DV185" s="655"/>
      <c r="DW185" s="655"/>
      <c r="DX185" s="655"/>
      <c r="DY185" s="655"/>
      <c r="DZ185" s="655"/>
      <c r="EA185" s="655"/>
      <c r="EB185" s="655"/>
      <c r="EC185" s="655"/>
      <c r="ED185" s="655"/>
      <c r="EE185" s="655"/>
      <c r="EF185" s="655"/>
      <c r="EG185" s="655"/>
      <c r="EH185" s="655"/>
      <c r="EI185" s="655"/>
      <c r="EJ185" s="655"/>
      <c r="EK185" s="655"/>
      <c r="EL185" s="655"/>
      <c r="EM185" s="655"/>
      <c r="EN185" s="655"/>
      <c r="EO185" s="655"/>
      <c r="EP185" s="655"/>
      <c r="EQ185" s="655"/>
      <c r="ER185" s="655"/>
      <c r="ES185" s="655"/>
      <c r="ET185" s="655"/>
      <c r="EU185" s="655"/>
      <c r="EV185" s="655"/>
      <c r="EW185" s="655"/>
      <c r="EX185" s="655"/>
      <c r="EY185" s="655"/>
      <c r="EZ185" s="655"/>
      <c r="FA185" s="655"/>
      <c r="FB185" s="655"/>
      <c r="FC185" s="655"/>
      <c r="FD185" s="655"/>
      <c r="FE185" s="655"/>
      <c r="FF185" s="655"/>
      <c r="FG185" s="655"/>
      <c r="FH185" s="655"/>
      <c r="FI185" s="655"/>
      <c r="FJ185" s="655"/>
      <c r="FK185" s="655"/>
      <c r="FL185" s="655"/>
      <c r="FM185" s="655"/>
      <c r="FN185" s="655"/>
      <c r="FO185" s="655"/>
      <c r="FP185" s="655"/>
      <c r="FQ185" s="655"/>
      <c r="FR185" s="655"/>
      <c r="FS185" s="655"/>
      <c r="FT185" s="655"/>
      <c r="FU185" s="655"/>
      <c r="FV185" s="655"/>
      <c r="FW185" s="655"/>
      <c r="FX185" s="655"/>
      <c r="FY185" s="655"/>
      <c r="FZ185" s="655"/>
      <c r="GA185" s="655"/>
      <c r="GB185" s="655"/>
      <c r="GC185" s="655"/>
      <c r="GD185" s="655"/>
      <c r="GE185" s="655"/>
      <c r="GF185" s="655"/>
      <c r="GG185" s="655"/>
      <c r="GH185" s="655"/>
      <c r="GI185" s="655"/>
      <c r="GJ185" s="655"/>
      <c r="GK185" s="655"/>
      <c r="GL185" s="655"/>
      <c r="GM185" s="655"/>
      <c r="GN185" s="655"/>
      <c r="GO185" s="655"/>
      <c r="GP185" s="655"/>
      <c r="GQ185" s="655"/>
      <c r="GR185" s="655"/>
      <c r="GS185" s="655"/>
      <c r="GT185" s="655"/>
      <c r="GU185" s="655"/>
      <c r="GV185" s="655"/>
      <c r="GW185" s="655"/>
      <c r="GX185" s="655"/>
      <c r="GY185" s="655"/>
      <c r="GZ185" s="655"/>
      <c r="HA185" s="655"/>
      <c r="HB185" s="655"/>
      <c r="HC185" s="655"/>
      <c r="HD185" s="655"/>
      <c r="HE185" s="655"/>
      <c r="HF185" s="655"/>
      <c r="HG185" s="655"/>
      <c r="HH185" s="655"/>
      <c r="HI185" s="655"/>
      <c r="HJ185" s="655"/>
      <c r="HK185" s="655"/>
      <c r="HL185" s="655"/>
      <c r="HM185" s="655"/>
      <c r="HN185" s="655"/>
      <c r="HO185" s="655"/>
      <c r="HP185" s="655"/>
      <c r="HQ185" s="655"/>
      <c r="HR185" s="655"/>
      <c r="HS185" s="655"/>
      <c r="HT185" s="655"/>
      <c r="HU185" s="655"/>
      <c r="HV185" s="655"/>
      <c r="HW185" s="655"/>
      <c r="HX185" s="655"/>
      <c r="HY185" s="655"/>
      <c r="HZ185" s="655"/>
      <c r="IA185" s="655"/>
      <c r="IB185" s="655"/>
      <c r="IC185" s="655"/>
      <c r="ID185" s="655"/>
      <c r="IE185" s="655"/>
      <c r="IF185" s="655"/>
      <c r="IG185" s="655"/>
      <c r="IH185" s="655"/>
      <c r="II185" s="655"/>
      <c r="IJ185" s="655"/>
      <c r="IK185" s="655"/>
      <c r="IL185" s="655"/>
      <c r="IM185" s="655"/>
      <c r="IN185" s="655"/>
      <c r="IO185" s="655"/>
    </row>
    <row r="186" spans="1:249" s="650" customFormat="1" ht="44.25" customHeight="1" hidden="1">
      <c r="A186" s="785" t="s">
        <v>445</v>
      </c>
      <c r="B186" s="816" t="s">
        <v>81</v>
      </c>
      <c r="C186" s="816" t="s">
        <v>111</v>
      </c>
      <c r="D186" s="846" t="s">
        <v>236</v>
      </c>
      <c r="E186" s="847" t="s">
        <v>75</v>
      </c>
      <c r="F186" s="848" t="s">
        <v>446</v>
      </c>
      <c r="G186" s="818"/>
      <c r="H186" s="875">
        <f>H187</f>
        <v>0</v>
      </c>
      <c r="I186" s="817">
        <f>I187</f>
        <v>0</v>
      </c>
      <c r="J186" s="654"/>
      <c r="K186" s="655"/>
      <c r="L186" s="655"/>
      <c r="M186" s="655"/>
      <c r="N186" s="655"/>
      <c r="O186" s="655"/>
      <c r="P186" s="655"/>
      <c r="Q186" s="655"/>
      <c r="R186" s="655"/>
      <c r="S186" s="655"/>
      <c r="T186" s="655"/>
      <c r="U186" s="655"/>
      <c r="V186" s="655"/>
      <c r="W186" s="655"/>
      <c r="X186" s="655"/>
      <c r="Y186" s="655"/>
      <c r="Z186" s="655"/>
      <c r="AA186" s="655"/>
      <c r="AB186" s="655"/>
      <c r="AC186" s="655"/>
      <c r="AD186" s="655"/>
      <c r="AE186" s="655"/>
      <c r="AF186" s="655"/>
      <c r="AG186" s="655"/>
      <c r="AH186" s="655"/>
      <c r="AI186" s="655"/>
      <c r="AJ186" s="655"/>
      <c r="AK186" s="655"/>
      <c r="AL186" s="655"/>
      <c r="AM186" s="655"/>
      <c r="AN186" s="655"/>
      <c r="AO186" s="655"/>
      <c r="AP186" s="655"/>
      <c r="AQ186" s="655"/>
      <c r="AR186" s="655"/>
      <c r="AS186" s="655"/>
      <c r="AT186" s="655"/>
      <c r="AU186" s="655"/>
      <c r="AV186" s="655"/>
      <c r="AW186" s="655"/>
      <c r="AX186" s="655"/>
      <c r="AY186" s="655"/>
      <c r="AZ186" s="655"/>
      <c r="BA186" s="655"/>
      <c r="BB186" s="655"/>
      <c r="BC186" s="655"/>
      <c r="BD186" s="655"/>
      <c r="BE186" s="655"/>
      <c r="BF186" s="655"/>
      <c r="BG186" s="655"/>
      <c r="BH186" s="655"/>
      <c r="BI186" s="655"/>
      <c r="BJ186" s="655"/>
      <c r="BK186" s="655"/>
      <c r="BL186" s="655"/>
      <c r="BM186" s="655"/>
      <c r="BN186" s="655"/>
      <c r="BO186" s="655"/>
      <c r="BP186" s="655"/>
      <c r="BQ186" s="655"/>
      <c r="BR186" s="655"/>
      <c r="BS186" s="655"/>
      <c r="BT186" s="655"/>
      <c r="BU186" s="655"/>
      <c r="BV186" s="655"/>
      <c r="BW186" s="655"/>
      <c r="BX186" s="655"/>
      <c r="BY186" s="655"/>
      <c r="BZ186" s="655"/>
      <c r="CA186" s="655"/>
      <c r="CB186" s="655"/>
      <c r="CC186" s="655"/>
      <c r="CD186" s="655"/>
      <c r="CE186" s="655"/>
      <c r="CF186" s="655"/>
      <c r="CG186" s="655"/>
      <c r="CH186" s="655"/>
      <c r="CI186" s="655"/>
      <c r="CJ186" s="655"/>
      <c r="CK186" s="655"/>
      <c r="CL186" s="655"/>
      <c r="CM186" s="655"/>
      <c r="CN186" s="655"/>
      <c r="CO186" s="655"/>
      <c r="CP186" s="655"/>
      <c r="CQ186" s="655"/>
      <c r="CR186" s="655"/>
      <c r="CS186" s="655"/>
      <c r="CT186" s="655"/>
      <c r="CU186" s="655"/>
      <c r="CV186" s="655"/>
      <c r="CW186" s="655"/>
      <c r="CX186" s="655"/>
      <c r="CY186" s="655"/>
      <c r="CZ186" s="655"/>
      <c r="DA186" s="655"/>
      <c r="DB186" s="655"/>
      <c r="DC186" s="655"/>
      <c r="DD186" s="655"/>
      <c r="DE186" s="655"/>
      <c r="DF186" s="655"/>
      <c r="DG186" s="655"/>
      <c r="DH186" s="655"/>
      <c r="DI186" s="655"/>
      <c r="DJ186" s="655"/>
      <c r="DK186" s="655"/>
      <c r="DL186" s="655"/>
      <c r="DM186" s="655"/>
      <c r="DN186" s="655"/>
      <c r="DO186" s="655"/>
      <c r="DP186" s="655"/>
      <c r="DQ186" s="655"/>
      <c r="DR186" s="655"/>
      <c r="DS186" s="655"/>
      <c r="DT186" s="655"/>
      <c r="DU186" s="655"/>
      <c r="DV186" s="655"/>
      <c r="DW186" s="655"/>
      <c r="DX186" s="655"/>
      <c r="DY186" s="655"/>
      <c r="DZ186" s="655"/>
      <c r="EA186" s="655"/>
      <c r="EB186" s="655"/>
      <c r="EC186" s="655"/>
      <c r="ED186" s="655"/>
      <c r="EE186" s="655"/>
      <c r="EF186" s="655"/>
      <c r="EG186" s="655"/>
      <c r="EH186" s="655"/>
      <c r="EI186" s="655"/>
      <c r="EJ186" s="655"/>
      <c r="EK186" s="655"/>
      <c r="EL186" s="655"/>
      <c r="EM186" s="655"/>
      <c r="EN186" s="655"/>
      <c r="EO186" s="655"/>
      <c r="EP186" s="655"/>
      <c r="EQ186" s="655"/>
      <c r="ER186" s="655"/>
      <c r="ES186" s="655"/>
      <c r="ET186" s="655"/>
      <c r="EU186" s="655"/>
      <c r="EV186" s="655"/>
      <c r="EW186" s="655"/>
      <c r="EX186" s="655"/>
      <c r="EY186" s="655"/>
      <c r="EZ186" s="655"/>
      <c r="FA186" s="655"/>
      <c r="FB186" s="655"/>
      <c r="FC186" s="655"/>
      <c r="FD186" s="655"/>
      <c r="FE186" s="655"/>
      <c r="FF186" s="655"/>
      <c r="FG186" s="655"/>
      <c r="FH186" s="655"/>
      <c r="FI186" s="655"/>
      <c r="FJ186" s="655"/>
      <c r="FK186" s="655"/>
      <c r="FL186" s="655"/>
      <c r="FM186" s="655"/>
      <c r="FN186" s="655"/>
      <c r="FO186" s="655"/>
      <c r="FP186" s="655"/>
      <c r="FQ186" s="655"/>
      <c r="FR186" s="655"/>
      <c r="FS186" s="655"/>
      <c r="FT186" s="655"/>
      <c r="FU186" s="655"/>
      <c r="FV186" s="655"/>
      <c r="FW186" s="655"/>
      <c r="FX186" s="655"/>
      <c r="FY186" s="655"/>
      <c r="FZ186" s="655"/>
      <c r="GA186" s="655"/>
      <c r="GB186" s="655"/>
      <c r="GC186" s="655"/>
      <c r="GD186" s="655"/>
      <c r="GE186" s="655"/>
      <c r="GF186" s="655"/>
      <c r="GG186" s="655"/>
      <c r="GH186" s="655"/>
      <c r="GI186" s="655"/>
      <c r="GJ186" s="655"/>
      <c r="GK186" s="655"/>
      <c r="GL186" s="655"/>
      <c r="GM186" s="655"/>
      <c r="GN186" s="655"/>
      <c r="GO186" s="655"/>
      <c r="GP186" s="655"/>
      <c r="GQ186" s="655"/>
      <c r="GR186" s="655"/>
      <c r="GS186" s="655"/>
      <c r="GT186" s="655"/>
      <c r="GU186" s="655"/>
      <c r="GV186" s="655"/>
      <c r="GW186" s="655"/>
      <c r="GX186" s="655"/>
      <c r="GY186" s="655"/>
      <c r="GZ186" s="655"/>
      <c r="HA186" s="655"/>
      <c r="HB186" s="655"/>
      <c r="HC186" s="655"/>
      <c r="HD186" s="655"/>
      <c r="HE186" s="655"/>
      <c r="HF186" s="655"/>
      <c r="HG186" s="655"/>
      <c r="HH186" s="655"/>
      <c r="HI186" s="655"/>
      <c r="HJ186" s="655"/>
      <c r="HK186" s="655"/>
      <c r="HL186" s="655"/>
      <c r="HM186" s="655"/>
      <c r="HN186" s="655"/>
      <c r="HO186" s="655"/>
      <c r="HP186" s="655"/>
      <c r="HQ186" s="655"/>
      <c r="HR186" s="655"/>
      <c r="HS186" s="655"/>
      <c r="HT186" s="655"/>
      <c r="HU186" s="655"/>
      <c r="HV186" s="655"/>
      <c r="HW186" s="655"/>
      <c r="HX186" s="655"/>
      <c r="HY186" s="655"/>
      <c r="HZ186" s="655"/>
      <c r="IA186" s="655"/>
      <c r="IB186" s="655"/>
      <c r="IC186" s="655"/>
      <c r="ID186" s="655"/>
      <c r="IE186" s="655"/>
      <c r="IF186" s="655"/>
      <c r="IG186" s="655"/>
      <c r="IH186" s="655"/>
      <c r="II186" s="655"/>
      <c r="IJ186" s="655"/>
      <c r="IK186" s="655"/>
      <c r="IL186" s="655"/>
      <c r="IM186" s="655"/>
      <c r="IN186" s="655"/>
      <c r="IO186" s="655"/>
    </row>
    <row r="187" spans="1:249" s="650" customFormat="1" ht="26.25" customHeight="1" hidden="1">
      <c r="A187" s="782" t="s">
        <v>432</v>
      </c>
      <c r="B187" s="816" t="s">
        <v>81</v>
      </c>
      <c r="C187" s="816" t="s">
        <v>111</v>
      </c>
      <c r="D187" s="721" t="s">
        <v>236</v>
      </c>
      <c r="E187" s="721" t="s">
        <v>75</v>
      </c>
      <c r="F187" s="845" t="s">
        <v>446</v>
      </c>
      <c r="G187" s="818" t="s">
        <v>84</v>
      </c>
      <c r="H187" s="875">
        <v>0</v>
      </c>
      <c r="I187" s="817">
        <v>0</v>
      </c>
      <c r="J187" s="654"/>
      <c r="K187" s="655"/>
      <c r="L187" s="655"/>
      <c r="M187" s="655"/>
      <c r="N187" s="655"/>
      <c r="O187" s="655"/>
      <c r="P187" s="655"/>
      <c r="Q187" s="655"/>
      <c r="R187" s="655"/>
      <c r="S187" s="655"/>
      <c r="T187" s="655"/>
      <c r="U187" s="655"/>
      <c r="V187" s="655"/>
      <c r="W187" s="655"/>
      <c r="X187" s="655"/>
      <c r="Y187" s="655"/>
      <c r="Z187" s="655"/>
      <c r="AA187" s="655"/>
      <c r="AB187" s="655"/>
      <c r="AC187" s="655"/>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655"/>
      <c r="AY187" s="655"/>
      <c r="AZ187" s="655"/>
      <c r="BA187" s="655"/>
      <c r="BB187" s="655"/>
      <c r="BC187" s="655"/>
      <c r="BD187" s="655"/>
      <c r="BE187" s="655"/>
      <c r="BF187" s="655"/>
      <c r="BG187" s="655"/>
      <c r="BH187" s="655"/>
      <c r="BI187" s="655"/>
      <c r="BJ187" s="655"/>
      <c r="BK187" s="655"/>
      <c r="BL187" s="655"/>
      <c r="BM187" s="655"/>
      <c r="BN187" s="655"/>
      <c r="BO187" s="655"/>
      <c r="BP187" s="655"/>
      <c r="BQ187" s="655"/>
      <c r="BR187" s="655"/>
      <c r="BS187" s="655"/>
      <c r="BT187" s="655"/>
      <c r="BU187" s="655"/>
      <c r="BV187" s="655"/>
      <c r="BW187" s="655"/>
      <c r="BX187" s="655"/>
      <c r="BY187" s="655"/>
      <c r="BZ187" s="655"/>
      <c r="CA187" s="655"/>
      <c r="CB187" s="655"/>
      <c r="CC187" s="655"/>
      <c r="CD187" s="655"/>
      <c r="CE187" s="655"/>
      <c r="CF187" s="655"/>
      <c r="CG187" s="655"/>
      <c r="CH187" s="655"/>
      <c r="CI187" s="655"/>
      <c r="CJ187" s="655"/>
      <c r="CK187" s="655"/>
      <c r="CL187" s="655"/>
      <c r="CM187" s="655"/>
      <c r="CN187" s="655"/>
      <c r="CO187" s="655"/>
      <c r="CP187" s="655"/>
      <c r="CQ187" s="655"/>
      <c r="CR187" s="655"/>
      <c r="CS187" s="655"/>
      <c r="CT187" s="655"/>
      <c r="CU187" s="655"/>
      <c r="CV187" s="655"/>
      <c r="CW187" s="655"/>
      <c r="CX187" s="655"/>
      <c r="CY187" s="655"/>
      <c r="CZ187" s="655"/>
      <c r="DA187" s="655"/>
      <c r="DB187" s="655"/>
      <c r="DC187" s="655"/>
      <c r="DD187" s="655"/>
      <c r="DE187" s="655"/>
      <c r="DF187" s="655"/>
      <c r="DG187" s="655"/>
      <c r="DH187" s="655"/>
      <c r="DI187" s="655"/>
      <c r="DJ187" s="655"/>
      <c r="DK187" s="655"/>
      <c r="DL187" s="655"/>
      <c r="DM187" s="655"/>
      <c r="DN187" s="655"/>
      <c r="DO187" s="655"/>
      <c r="DP187" s="655"/>
      <c r="DQ187" s="655"/>
      <c r="DR187" s="655"/>
      <c r="DS187" s="655"/>
      <c r="DT187" s="655"/>
      <c r="DU187" s="655"/>
      <c r="DV187" s="655"/>
      <c r="DW187" s="655"/>
      <c r="DX187" s="655"/>
      <c r="DY187" s="655"/>
      <c r="DZ187" s="655"/>
      <c r="EA187" s="655"/>
      <c r="EB187" s="655"/>
      <c r="EC187" s="655"/>
      <c r="ED187" s="655"/>
      <c r="EE187" s="655"/>
      <c r="EF187" s="655"/>
      <c r="EG187" s="655"/>
      <c r="EH187" s="655"/>
      <c r="EI187" s="655"/>
      <c r="EJ187" s="655"/>
      <c r="EK187" s="655"/>
      <c r="EL187" s="655"/>
      <c r="EM187" s="655"/>
      <c r="EN187" s="655"/>
      <c r="EO187" s="655"/>
      <c r="EP187" s="655"/>
      <c r="EQ187" s="655"/>
      <c r="ER187" s="655"/>
      <c r="ES187" s="655"/>
      <c r="ET187" s="655"/>
      <c r="EU187" s="655"/>
      <c r="EV187" s="655"/>
      <c r="EW187" s="655"/>
      <c r="EX187" s="655"/>
      <c r="EY187" s="655"/>
      <c r="EZ187" s="655"/>
      <c r="FA187" s="655"/>
      <c r="FB187" s="655"/>
      <c r="FC187" s="655"/>
      <c r="FD187" s="655"/>
      <c r="FE187" s="655"/>
      <c r="FF187" s="655"/>
      <c r="FG187" s="655"/>
      <c r="FH187" s="655"/>
      <c r="FI187" s="655"/>
      <c r="FJ187" s="655"/>
      <c r="FK187" s="655"/>
      <c r="FL187" s="655"/>
      <c r="FM187" s="655"/>
      <c r="FN187" s="655"/>
      <c r="FO187" s="655"/>
      <c r="FP187" s="655"/>
      <c r="FQ187" s="655"/>
      <c r="FR187" s="655"/>
      <c r="FS187" s="655"/>
      <c r="FT187" s="655"/>
      <c r="FU187" s="655"/>
      <c r="FV187" s="655"/>
      <c r="FW187" s="655"/>
      <c r="FX187" s="655"/>
      <c r="FY187" s="655"/>
      <c r="FZ187" s="655"/>
      <c r="GA187" s="655"/>
      <c r="GB187" s="655"/>
      <c r="GC187" s="655"/>
      <c r="GD187" s="655"/>
      <c r="GE187" s="655"/>
      <c r="GF187" s="655"/>
      <c r="GG187" s="655"/>
      <c r="GH187" s="655"/>
      <c r="GI187" s="655"/>
      <c r="GJ187" s="655"/>
      <c r="GK187" s="655"/>
      <c r="GL187" s="655"/>
      <c r="GM187" s="655"/>
      <c r="GN187" s="655"/>
      <c r="GO187" s="655"/>
      <c r="GP187" s="655"/>
      <c r="GQ187" s="655"/>
      <c r="GR187" s="655"/>
      <c r="GS187" s="655"/>
      <c r="GT187" s="655"/>
      <c r="GU187" s="655"/>
      <c r="GV187" s="655"/>
      <c r="GW187" s="655"/>
      <c r="GX187" s="655"/>
      <c r="GY187" s="655"/>
      <c r="GZ187" s="655"/>
      <c r="HA187" s="655"/>
      <c r="HB187" s="655"/>
      <c r="HC187" s="655"/>
      <c r="HD187" s="655"/>
      <c r="HE187" s="655"/>
      <c r="HF187" s="655"/>
      <c r="HG187" s="655"/>
      <c r="HH187" s="655"/>
      <c r="HI187" s="655"/>
      <c r="HJ187" s="655"/>
      <c r="HK187" s="655"/>
      <c r="HL187" s="655"/>
      <c r="HM187" s="655"/>
      <c r="HN187" s="655"/>
      <c r="HO187" s="655"/>
      <c r="HP187" s="655"/>
      <c r="HQ187" s="655"/>
      <c r="HR187" s="655"/>
      <c r="HS187" s="655"/>
      <c r="HT187" s="655"/>
      <c r="HU187" s="655"/>
      <c r="HV187" s="655"/>
      <c r="HW187" s="655"/>
      <c r="HX187" s="655"/>
      <c r="HY187" s="655"/>
      <c r="HZ187" s="655"/>
      <c r="IA187" s="655"/>
      <c r="IB187" s="655"/>
      <c r="IC187" s="655"/>
      <c r="ID187" s="655"/>
      <c r="IE187" s="655"/>
      <c r="IF187" s="655"/>
      <c r="IG187" s="655"/>
      <c r="IH187" s="655"/>
      <c r="II187" s="655"/>
      <c r="IJ187" s="655"/>
      <c r="IK187" s="655"/>
      <c r="IL187" s="655"/>
      <c r="IM187" s="655"/>
      <c r="IN187" s="655"/>
      <c r="IO187" s="655"/>
    </row>
    <row r="188" spans="1:249" s="650" customFormat="1" ht="30" customHeight="1">
      <c r="A188" s="785" t="s">
        <v>337</v>
      </c>
      <c r="B188" s="816" t="s">
        <v>81</v>
      </c>
      <c r="C188" s="816" t="s">
        <v>111</v>
      </c>
      <c r="D188" s="846" t="s">
        <v>236</v>
      </c>
      <c r="E188" s="847" t="s">
        <v>75</v>
      </c>
      <c r="F188" s="848" t="s">
        <v>339</v>
      </c>
      <c r="G188" s="818"/>
      <c r="H188" s="875">
        <f>H189</f>
        <v>5000</v>
      </c>
      <c r="I188" s="817">
        <f>I189</f>
        <v>5000</v>
      </c>
      <c r="J188" s="654"/>
      <c r="K188" s="655"/>
      <c r="L188" s="655"/>
      <c r="M188" s="655"/>
      <c r="N188" s="655"/>
      <c r="O188" s="655"/>
      <c r="P188" s="655"/>
      <c r="Q188" s="655"/>
      <c r="R188" s="655"/>
      <c r="S188" s="655"/>
      <c r="T188" s="655"/>
      <c r="U188" s="655"/>
      <c r="V188" s="655"/>
      <c r="W188" s="655"/>
      <c r="X188" s="655"/>
      <c r="Y188" s="655"/>
      <c r="Z188" s="655"/>
      <c r="AA188" s="655"/>
      <c r="AB188" s="655"/>
      <c r="AC188" s="655"/>
      <c r="AD188" s="655"/>
      <c r="AE188" s="655"/>
      <c r="AF188" s="655"/>
      <c r="AG188" s="655"/>
      <c r="AH188" s="655"/>
      <c r="AI188" s="655"/>
      <c r="AJ188" s="655"/>
      <c r="AK188" s="655"/>
      <c r="AL188" s="655"/>
      <c r="AM188" s="655"/>
      <c r="AN188" s="655"/>
      <c r="AO188" s="655"/>
      <c r="AP188" s="655"/>
      <c r="AQ188" s="655"/>
      <c r="AR188" s="655"/>
      <c r="AS188" s="655"/>
      <c r="AT188" s="655"/>
      <c r="AU188" s="655"/>
      <c r="AV188" s="655"/>
      <c r="AW188" s="655"/>
      <c r="AX188" s="655"/>
      <c r="AY188" s="655"/>
      <c r="AZ188" s="655"/>
      <c r="BA188" s="655"/>
      <c r="BB188" s="655"/>
      <c r="BC188" s="655"/>
      <c r="BD188" s="655"/>
      <c r="BE188" s="655"/>
      <c r="BF188" s="655"/>
      <c r="BG188" s="655"/>
      <c r="BH188" s="655"/>
      <c r="BI188" s="655"/>
      <c r="BJ188" s="655"/>
      <c r="BK188" s="655"/>
      <c r="BL188" s="655"/>
      <c r="BM188" s="655"/>
      <c r="BN188" s="655"/>
      <c r="BO188" s="655"/>
      <c r="BP188" s="655"/>
      <c r="BQ188" s="655"/>
      <c r="BR188" s="655"/>
      <c r="BS188" s="655"/>
      <c r="BT188" s="655"/>
      <c r="BU188" s="655"/>
      <c r="BV188" s="655"/>
      <c r="BW188" s="655"/>
      <c r="BX188" s="655"/>
      <c r="BY188" s="655"/>
      <c r="BZ188" s="655"/>
      <c r="CA188" s="655"/>
      <c r="CB188" s="655"/>
      <c r="CC188" s="655"/>
      <c r="CD188" s="655"/>
      <c r="CE188" s="655"/>
      <c r="CF188" s="655"/>
      <c r="CG188" s="655"/>
      <c r="CH188" s="655"/>
      <c r="CI188" s="655"/>
      <c r="CJ188" s="655"/>
      <c r="CK188" s="655"/>
      <c r="CL188" s="655"/>
      <c r="CM188" s="655"/>
      <c r="CN188" s="655"/>
      <c r="CO188" s="655"/>
      <c r="CP188" s="655"/>
      <c r="CQ188" s="655"/>
      <c r="CR188" s="655"/>
      <c r="CS188" s="655"/>
      <c r="CT188" s="655"/>
      <c r="CU188" s="655"/>
      <c r="CV188" s="655"/>
      <c r="CW188" s="655"/>
      <c r="CX188" s="655"/>
      <c r="CY188" s="655"/>
      <c r="CZ188" s="655"/>
      <c r="DA188" s="655"/>
      <c r="DB188" s="655"/>
      <c r="DC188" s="655"/>
      <c r="DD188" s="655"/>
      <c r="DE188" s="655"/>
      <c r="DF188" s="655"/>
      <c r="DG188" s="655"/>
      <c r="DH188" s="655"/>
      <c r="DI188" s="655"/>
      <c r="DJ188" s="655"/>
      <c r="DK188" s="655"/>
      <c r="DL188" s="655"/>
      <c r="DM188" s="655"/>
      <c r="DN188" s="655"/>
      <c r="DO188" s="655"/>
      <c r="DP188" s="655"/>
      <c r="DQ188" s="655"/>
      <c r="DR188" s="655"/>
      <c r="DS188" s="655"/>
      <c r="DT188" s="655"/>
      <c r="DU188" s="655"/>
      <c r="DV188" s="655"/>
      <c r="DW188" s="655"/>
      <c r="DX188" s="655"/>
      <c r="DY188" s="655"/>
      <c r="DZ188" s="655"/>
      <c r="EA188" s="655"/>
      <c r="EB188" s="655"/>
      <c r="EC188" s="655"/>
      <c r="ED188" s="655"/>
      <c r="EE188" s="655"/>
      <c r="EF188" s="655"/>
      <c r="EG188" s="655"/>
      <c r="EH188" s="655"/>
      <c r="EI188" s="655"/>
      <c r="EJ188" s="655"/>
      <c r="EK188" s="655"/>
      <c r="EL188" s="655"/>
      <c r="EM188" s="655"/>
      <c r="EN188" s="655"/>
      <c r="EO188" s="655"/>
      <c r="EP188" s="655"/>
      <c r="EQ188" s="655"/>
      <c r="ER188" s="655"/>
      <c r="ES188" s="655"/>
      <c r="ET188" s="655"/>
      <c r="EU188" s="655"/>
      <c r="EV188" s="655"/>
      <c r="EW188" s="655"/>
      <c r="EX188" s="655"/>
      <c r="EY188" s="655"/>
      <c r="EZ188" s="655"/>
      <c r="FA188" s="655"/>
      <c r="FB188" s="655"/>
      <c r="FC188" s="655"/>
      <c r="FD188" s="655"/>
      <c r="FE188" s="655"/>
      <c r="FF188" s="655"/>
      <c r="FG188" s="655"/>
      <c r="FH188" s="655"/>
      <c r="FI188" s="655"/>
      <c r="FJ188" s="655"/>
      <c r="FK188" s="655"/>
      <c r="FL188" s="655"/>
      <c r="FM188" s="655"/>
      <c r="FN188" s="655"/>
      <c r="FO188" s="655"/>
      <c r="FP188" s="655"/>
      <c r="FQ188" s="655"/>
      <c r="FR188" s="655"/>
      <c r="FS188" s="655"/>
      <c r="FT188" s="655"/>
      <c r="FU188" s="655"/>
      <c r="FV188" s="655"/>
      <c r="FW188" s="655"/>
      <c r="FX188" s="655"/>
      <c r="FY188" s="655"/>
      <c r="FZ188" s="655"/>
      <c r="GA188" s="655"/>
      <c r="GB188" s="655"/>
      <c r="GC188" s="655"/>
      <c r="GD188" s="655"/>
      <c r="GE188" s="655"/>
      <c r="GF188" s="655"/>
      <c r="GG188" s="655"/>
      <c r="GH188" s="655"/>
      <c r="GI188" s="655"/>
      <c r="GJ188" s="655"/>
      <c r="GK188" s="655"/>
      <c r="GL188" s="655"/>
      <c r="GM188" s="655"/>
      <c r="GN188" s="655"/>
      <c r="GO188" s="655"/>
      <c r="GP188" s="655"/>
      <c r="GQ188" s="655"/>
      <c r="GR188" s="655"/>
      <c r="GS188" s="655"/>
      <c r="GT188" s="655"/>
      <c r="GU188" s="655"/>
      <c r="GV188" s="655"/>
      <c r="GW188" s="655"/>
      <c r="GX188" s="655"/>
      <c r="GY188" s="655"/>
      <c r="GZ188" s="655"/>
      <c r="HA188" s="655"/>
      <c r="HB188" s="655"/>
      <c r="HC188" s="655"/>
      <c r="HD188" s="655"/>
      <c r="HE188" s="655"/>
      <c r="HF188" s="655"/>
      <c r="HG188" s="655"/>
      <c r="HH188" s="655"/>
      <c r="HI188" s="655"/>
      <c r="HJ188" s="655"/>
      <c r="HK188" s="655"/>
      <c r="HL188" s="655"/>
      <c r="HM188" s="655"/>
      <c r="HN188" s="655"/>
      <c r="HO188" s="655"/>
      <c r="HP188" s="655"/>
      <c r="HQ188" s="655"/>
      <c r="HR188" s="655"/>
      <c r="HS188" s="655"/>
      <c r="HT188" s="655"/>
      <c r="HU188" s="655"/>
      <c r="HV188" s="655"/>
      <c r="HW188" s="655"/>
      <c r="HX188" s="655"/>
      <c r="HY188" s="655"/>
      <c r="HZ188" s="655"/>
      <c r="IA188" s="655"/>
      <c r="IB188" s="655"/>
      <c r="IC188" s="655"/>
      <c r="ID188" s="655"/>
      <c r="IE188" s="655"/>
      <c r="IF188" s="655"/>
      <c r="IG188" s="655"/>
      <c r="IH188" s="655"/>
      <c r="II188" s="655"/>
      <c r="IJ188" s="655"/>
      <c r="IK188" s="655"/>
      <c r="IL188" s="655"/>
      <c r="IM188" s="655"/>
      <c r="IN188" s="655"/>
      <c r="IO188" s="655"/>
    </row>
    <row r="189" spans="1:250" s="648" customFormat="1" ht="42">
      <c r="A189" s="782" t="s">
        <v>432</v>
      </c>
      <c r="B189" s="816" t="s">
        <v>81</v>
      </c>
      <c r="C189" s="816" t="s">
        <v>111</v>
      </c>
      <c r="D189" s="721" t="s">
        <v>236</v>
      </c>
      <c r="E189" s="721" t="s">
        <v>75</v>
      </c>
      <c r="F189" s="845" t="s">
        <v>339</v>
      </c>
      <c r="G189" s="820" t="s">
        <v>84</v>
      </c>
      <c r="H189" s="881">
        <v>5000</v>
      </c>
      <c r="I189" s="819">
        <v>5000</v>
      </c>
      <c r="J189" s="654"/>
      <c r="K189" s="655"/>
      <c r="L189" s="655"/>
      <c r="M189" s="655"/>
      <c r="N189" s="655"/>
      <c r="O189" s="655"/>
      <c r="P189" s="655"/>
      <c r="Q189" s="655"/>
      <c r="R189" s="655"/>
      <c r="S189" s="655"/>
      <c r="T189" s="655"/>
      <c r="U189" s="655"/>
      <c r="V189" s="655"/>
      <c r="W189" s="655"/>
      <c r="X189" s="655"/>
      <c r="Y189" s="655"/>
      <c r="Z189" s="655"/>
      <c r="AA189" s="655"/>
      <c r="AB189" s="655"/>
      <c r="AC189" s="655"/>
      <c r="AD189" s="655"/>
      <c r="AE189" s="655"/>
      <c r="AF189" s="655"/>
      <c r="AG189" s="655"/>
      <c r="AH189" s="655"/>
      <c r="AI189" s="655"/>
      <c r="AJ189" s="655"/>
      <c r="AK189" s="655"/>
      <c r="AL189" s="655"/>
      <c r="AM189" s="655"/>
      <c r="AN189" s="655"/>
      <c r="AO189" s="655"/>
      <c r="AP189" s="655"/>
      <c r="AQ189" s="655"/>
      <c r="AR189" s="655"/>
      <c r="AS189" s="655"/>
      <c r="AT189" s="655"/>
      <c r="AU189" s="655"/>
      <c r="AV189" s="655"/>
      <c r="AW189" s="655"/>
      <c r="AX189" s="655"/>
      <c r="AY189" s="655"/>
      <c r="AZ189" s="655"/>
      <c r="BA189" s="655"/>
      <c r="BB189" s="655"/>
      <c r="BC189" s="655"/>
      <c r="BD189" s="655"/>
      <c r="BE189" s="655"/>
      <c r="BF189" s="655"/>
      <c r="BG189" s="655"/>
      <c r="BH189" s="655"/>
      <c r="BI189" s="655"/>
      <c r="BJ189" s="655"/>
      <c r="BK189" s="655"/>
      <c r="BL189" s="655"/>
      <c r="BM189" s="655"/>
      <c r="BN189" s="655"/>
      <c r="BO189" s="655"/>
      <c r="BP189" s="655"/>
      <c r="BQ189" s="655"/>
      <c r="BR189" s="655"/>
      <c r="BS189" s="655"/>
      <c r="BT189" s="655"/>
      <c r="BU189" s="655"/>
      <c r="BV189" s="655"/>
      <c r="BW189" s="655"/>
      <c r="BX189" s="655"/>
      <c r="BY189" s="655"/>
      <c r="BZ189" s="655"/>
      <c r="CA189" s="655"/>
      <c r="CB189" s="655"/>
      <c r="CC189" s="655"/>
      <c r="CD189" s="655"/>
      <c r="CE189" s="655"/>
      <c r="CF189" s="655"/>
      <c r="CG189" s="655"/>
      <c r="CH189" s="655"/>
      <c r="CI189" s="655"/>
      <c r="CJ189" s="655"/>
      <c r="CK189" s="655"/>
      <c r="CL189" s="655"/>
      <c r="CM189" s="655"/>
      <c r="CN189" s="655"/>
      <c r="CO189" s="655"/>
      <c r="CP189" s="655"/>
      <c r="CQ189" s="655"/>
      <c r="CR189" s="655"/>
      <c r="CS189" s="655"/>
      <c r="CT189" s="655"/>
      <c r="CU189" s="655"/>
      <c r="CV189" s="655"/>
      <c r="CW189" s="655"/>
      <c r="CX189" s="655"/>
      <c r="CY189" s="655"/>
      <c r="CZ189" s="655"/>
      <c r="DA189" s="655"/>
      <c r="DB189" s="655"/>
      <c r="DC189" s="655"/>
      <c r="DD189" s="655"/>
      <c r="DE189" s="655"/>
      <c r="DF189" s="655"/>
      <c r="DG189" s="655"/>
      <c r="DH189" s="655"/>
      <c r="DI189" s="655"/>
      <c r="DJ189" s="655"/>
      <c r="DK189" s="655"/>
      <c r="DL189" s="655"/>
      <c r="DM189" s="655"/>
      <c r="DN189" s="655"/>
      <c r="DO189" s="655"/>
      <c r="DP189" s="655"/>
      <c r="DQ189" s="655"/>
      <c r="DR189" s="655"/>
      <c r="DS189" s="655"/>
      <c r="DT189" s="655"/>
      <c r="DU189" s="655"/>
      <c r="DV189" s="655"/>
      <c r="DW189" s="655"/>
      <c r="DX189" s="655"/>
      <c r="DY189" s="655"/>
      <c r="DZ189" s="655"/>
      <c r="EA189" s="655"/>
      <c r="EB189" s="655"/>
      <c r="EC189" s="655"/>
      <c r="ED189" s="655"/>
      <c r="EE189" s="655"/>
      <c r="EF189" s="655"/>
      <c r="EG189" s="655"/>
      <c r="EH189" s="655"/>
      <c r="EI189" s="655"/>
      <c r="EJ189" s="655"/>
      <c r="EK189" s="655"/>
      <c r="EL189" s="655"/>
      <c r="EM189" s="655"/>
      <c r="EN189" s="655"/>
      <c r="EO189" s="655"/>
      <c r="EP189" s="655"/>
      <c r="EQ189" s="655"/>
      <c r="ER189" s="655"/>
      <c r="ES189" s="655"/>
      <c r="ET189" s="655"/>
      <c r="EU189" s="655"/>
      <c r="EV189" s="655"/>
      <c r="EW189" s="655"/>
      <c r="EX189" s="655"/>
      <c r="EY189" s="655"/>
      <c r="EZ189" s="655"/>
      <c r="FA189" s="655"/>
      <c r="FB189" s="655"/>
      <c r="FC189" s="655"/>
      <c r="FD189" s="655"/>
      <c r="FE189" s="655"/>
      <c r="FF189" s="655"/>
      <c r="FG189" s="655"/>
      <c r="FH189" s="655"/>
      <c r="FI189" s="655"/>
      <c r="FJ189" s="655"/>
      <c r="FK189" s="655"/>
      <c r="FL189" s="655"/>
      <c r="FM189" s="655"/>
      <c r="FN189" s="655"/>
      <c r="FO189" s="655"/>
      <c r="FP189" s="655"/>
      <c r="FQ189" s="655"/>
      <c r="FR189" s="655"/>
      <c r="FS189" s="655"/>
      <c r="FT189" s="655"/>
      <c r="FU189" s="655"/>
      <c r="FV189" s="655"/>
      <c r="FW189" s="655"/>
      <c r="FX189" s="655"/>
      <c r="FY189" s="655"/>
      <c r="FZ189" s="655"/>
      <c r="GA189" s="655"/>
      <c r="GB189" s="655"/>
      <c r="GC189" s="655"/>
      <c r="GD189" s="655"/>
      <c r="GE189" s="655"/>
      <c r="GF189" s="655"/>
      <c r="GG189" s="655"/>
      <c r="GH189" s="655"/>
      <c r="GI189" s="655"/>
      <c r="GJ189" s="655"/>
      <c r="GK189" s="655"/>
      <c r="GL189" s="655"/>
      <c r="GM189" s="655"/>
      <c r="GN189" s="655"/>
      <c r="GO189" s="655"/>
      <c r="GP189" s="655"/>
      <c r="GQ189" s="655"/>
      <c r="GR189" s="655"/>
      <c r="GS189" s="655"/>
      <c r="GT189" s="655"/>
      <c r="GU189" s="655"/>
      <c r="GV189" s="655"/>
      <c r="GW189" s="655"/>
      <c r="GX189" s="655"/>
      <c r="GY189" s="655"/>
      <c r="GZ189" s="655"/>
      <c r="HA189" s="655"/>
      <c r="HB189" s="655"/>
      <c r="HC189" s="655"/>
      <c r="HD189" s="655"/>
      <c r="HE189" s="655"/>
      <c r="HF189" s="655"/>
      <c r="HG189" s="655"/>
      <c r="HH189" s="655"/>
      <c r="HI189" s="655"/>
      <c r="HJ189" s="655"/>
      <c r="HK189" s="655"/>
      <c r="HL189" s="655"/>
      <c r="HM189" s="655"/>
      <c r="HN189" s="655"/>
      <c r="HO189" s="655"/>
      <c r="HP189" s="655"/>
      <c r="HQ189" s="655"/>
      <c r="HR189" s="655"/>
      <c r="HS189" s="655"/>
      <c r="HT189" s="655"/>
      <c r="HU189" s="655"/>
      <c r="HV189" s="655"/>
      <c r="HW189" s="655"/>
      <c r="HX189" s="655"/>
      <c r="HY189" s="655"/>
      <c r="HZ189" s="655"/>
      <c r="IA189" s="655"/>
      <c r="IB189" s="655"/>
      <c r="IC189" s="655"/>
      <c r="ID189" s="655"/>
      <c r="IE189" s="655"/>
      <c r="IF189" s="655"/>
      <c r="IG189" s="655"/>
      <c r="IH189" s="655"/>
      <c r="II189" s="655"/>
      <c r="IJ189" s="655"/>
      <c r="IK189" s="655"/>
      <c r="IL189" s="655"/>
      <c r="IM189" s="655"/>
      <c r="IN189" s="655"/>
      <c r="IO189" s="655"/>
      <c r="IP189" s="655"/>
    </row>
    <row r="190" spans="1:250" s="648" customFormat="1" ht="87.75" customHeight="1" hidden="1">
      <c r="A190" s="787" t="s">
        <v>554</v>
      </c>
      <c r="B190" s="821" t="s">
        <v>81</v>
      </c>
      <c r="C190" s="821" t="s">
        <v>111</v>
      </c>
      <c r="D190" s="835" t="s">
        <v>148</v>
      </c>
      <c r="E190" s="836" t="s">
        <v>316</v>
      </c>
      <c r="F190" s="855" t="s">
        <v>318</v>
      </c>
      <c r="G190" s="821"/>
      <c r="H190" s="882">
        <f>H191</f>
        <v>0</v>
      </c>
      <c r="I190" s="822">
        <f>I191</f>
        <v>0</v>
      </c>
      <c r="J190" s="654"/>
      <c r="K190" s="655"/>
      <c r="L190" s="655"/>
      <c r="M190" s="655"/>
      <c r="N190" s="655"/>
      <c r="O190" s="655"/>
      <c r="P190" s="655"/>
      <c r="Q190" s="655"/>
      <c r="R190" s="655"/>
      <c r="S190" s="655"/>
      <c r="T190" s="655"/>
      <c r="U190" s="655"/>
      <c r="V190" s="655"/>
      <c r="W190" s="655"/>
      <c r="X190" s="655"/>
      <c r="Y190" s="655"/>
      <c r="Z190" s="655"/>
      <c r="AA190" s="655"/>
      <c r="AB190" s="655"/>
      <c r="AC190" s="655"/>
      <c r="AD190" s="655"/>
      <c r="AE190" s="655"/>
      <c r="AF190" s="655"/>
      <c r="AG190" s="655"/>
      <c r="AH190" s="655"/>
      <c r="AI190" s="655"/>
      <c r="AJ190" s="655"/>
      <c r="AK190" s="655"/>
      <c r="AL190" s="655"/>
      <c r="AM190" s="655"/>
      <c r="AN190" s="655"/>
      <c r="AO190" s="655"/>
      <c r="AP190" s="655"/>
      <c r="AQ190" s="655"/>
      <c r="AR190" s="655"/>
      <c r="AS190" s="655"/>
      <c r="AT190" s="655"/>
      <c r="AU190" s="655"/>
      <c r="AV190" s="655"/>
      <c r="AW190" s="655"/>
      <c r="AX190" s="655"/>
      <c r="AY190" s="655"/>
      <c r="AZ190" s="655"/>
      <c r="BA190" s="655"/>
      <c r="BB190" s="655"/>
      <c r="BC190" s="655"/>
      <c r="BD190" s="655"/>
      <c r="BE190" s="655"/>
      <c r="BF190" s="655"/>
      <c r="BG190" s="655"/>
      <c r="BH190" s="655"/>
      <c r="BI190" s="655"/>
      <c r="BJ190" s="655"/>
      <c r="BK190" s="655"/>
      <c r="BL190" s="655"/>
      <c r="BM190" s="655"/>
      <c r="BN190" s="655"/>
      <c r="BO190" s="655"/>
      <c r="BP190" s="655"/>
      <c r="BQ190" s="655"/>
      <c r="BR190" s="655"/>
      <c r="BS190" s="655"/>
      <c r="BT190" s="655"/>
      <c r="BU190" s="655"/>
      <c r="BV190" s="655"/>
      <c r="BW190" s="655"/>
      <c r="BX190" s="655"/>
      <c r="BY190" s="655"/>
      <c r="BZ190" s="655"/>
      <c r="CA190" s="655"/>
      <c r="CB190" s="655"/>
      <c r="CC190" s="655"/>
      <c r="CD190" s="655"/>
      <c r="CE190" s="655"/>
      <c r="CF190" s="655"/>
      <c r="CG190" s="655"/>
      <c r="CH190" s="655"/>
      <c r="CI190" s="655"/>
      <c r="CJ190" s="655"/>
      <c r="CK190" s="655"/>
      <c r="CL190" s="655"/>
      <c r="CM190" s="655"/>
      <c r="CN190" s="655"/>
      <c r="CO190" s="655"/>
      <c r="CP190" s="655"/>
      <c r="CQ190" s="655"/>
      <c r="CR190" s="655"/>
      <c r="CS190" s="655"/>
      <c r="CT190" s="655"/>
      <c r="CU190" s="655"/>
      <c r="CV190" s="655"/>
      <c r="CW190" s="655"/>
      <c r="CX190" s="655"/>
      <c r="CY190" s="655"/>
      <c r="CZ190" s="655"/>
      <c r="DA190" s="655"/>
      <c r="DB190" s="655"/>
      <c r="DC190" s="655"/>
      <c r="DD190" s="655"/>
      <c r="DE190" s="655"/>
      <c r="DF190" s="655"/>
      <c r="DG190" s="655"/>
      <c r="DH190" s="655"/>
      <c r="DI190" s="655"/>
      <c r="DJ190" s="655"/>
      <c r="DK190" s="655"/>
      <c r="DL190" s="655"/>
      <c r="DM190" s="655"/>
      <c r="DN190" s="655"/>
      <c r="DO190" s="655"/>
      <c r="DP190" s="655"/>
      <c r="DQ190" s="655"/>
      <c r="DR190" s="655"/>
      <c r="DS190" s="655"/>
      <c r="DT190" s="655"/>
      <c r="DU190" s="655"/>
      <c r="DV190" s="655"/>
      <c r="DW190" s="655"/>
      <c r="DX190" s="655"/>
      <c r="DY190" s="655"/>
      <c r="DZ190" s="655"/>
      <c r="EA190" s="655"/>
      <c r="EB190" s="655"/>
      <c r="EC190" s="655"/>
      <c r="ED190" s="655"/>
      <c r="EE190" s="655"/>
      <c r="EF190" s="655"/>
      <c r="EG190" s="655"/>
      <c r="EH190" s="655"/>
      <c r="EI190" s="655"/>
      <c r="EJ190" s="655"/>
      <c r="EK190" s="655"/>
      <c r="EL190" s="655"/>
      <c r="EM190" s="655"/>
      <c r="EN190" s="655"/>
      <c r="EO190" s="655"/>
      <c r="EP190" s="655"/>
      <c r="EQ190" s="655"/>
      <c r="ER190" s="655"/>
      <c r="ES190" s="655"/>
      <c r="ET190" s="655"/>
      <c r="EU190" s="655"/>
      <c r="EV190" s="655"/>
      <c r="EW190" s="655"/>
      <c r="EX190" s="655"/>
      <c r="EY190" s="655"/>
      <c r="EZ190" s="655"/>
      <c r="FA190" s="655"/>
      <c r="FB190" s="655"/>
      <c r="FC190" s="655"/>
      <c r="FD190" s="655"/>
      <c r="FE190" s="655"/>
      <c r="FF190" s="655"/>
      <c r="FG190" s="655"/>
      <c r="FH190" s="655"/>
      <c r="FI190" s="655"/>
      <c r="FJ190" s="655"/>
      <c r="FK190" s="655"/>
      <c r="FL190" s="655"/>
      <c r="FM190" s="655"/>
      <c r="FN190" s="655"/>
      <c r="FO190" s="655"/>
      <c r="FP190" s="655"/>
      <c r="FQ190" s="655"/>
      <c r="FR190" s="655"/>
      <c r="FS190" s="655"/>
      <c r="FT190" s="655"/>
      <c r="FU190" s="655"/>
      <c r="FV190" s="655"/>
      <c r="FW190" s="655"/>
      <c r="FX190" s="655"/>
      <c r="FY190" s="655"/>
      <c r="FZ190" s="655"/>
      <c r="GA190" s="655"/>
      <c r="GB190" s="655"/>
      <c r="GC190" s="655"/>
      <c r="GD190" s="655"/>
      <c r="GE190" s="655"/>
      <c r="GF190" s="655"/>
      <c r="GG190" s="655"/>
      <c r="GH190" s="655"/>
      <c r="GI190" s="655"/>
      <c r="GJ190" s="655"/>
      <c r="GK190" s="655"/>
      <c r="GL190" s="655"/>
      <c r="GM190" s="655"/>
      <c r="GN190" s="655"/>
      <c r="GO190" s="655"/>
      <c r="GP190" s="655"/>
      <c r="GQ190" s="655"/>
      <c r="GR190" s="655"/>
      <c r="GS190" s="655"/>
      <c r="GT190" s="655"/>
      <c r="GU190" s="655"/>
      <c r="GV190" s="655"/>
      <c r="GW190" s="655"/>
      <c r="GX190" s="655"/>
      <c r="GY190" s="655"/>
      <c r="GZ190" s="655"/>
      <c r="HA190" s="655"/>
      <c r="HB190" s="655"/>
      <c r="HC190" s="655"/>
      <c r="HD190" s="655"/>
      <c r="HE190" s="655"/>
      <c r="HF190" s="655"/>
      <c r="HG190" s="655"/>
      <c r="HH190" s="655"/>
      <c r="HI190" s="655"/>
      <c r="HJ190" s="655"/>
      <c r="HK190" s="655"/>
      <c r="HL190" s="655"/>
      <c r="HM190" s="655"/>
      <c r="HN190" s="655"/>
      <c r="HO190" s="655"/>
      <c r="HP190" s="655"/>
      <c r="HQ190" s="655"/>
      <c r="HR190" s="655"/>
      <c r="HS190" s="655"/>
      <c r="HT190" s="655"/>
      <c r="HU190" s="655"/>
      <c r="HV190" s="655"/>
      <c r="HW190" s="655"/>
      <c r="HX190" s="655"/>
      <c r="HY190" s="655"/>
      <c r="HZ190" s="655"/>
      <c r="IA190" s="655"/>
      <c r="IB190" s="655"/>
      <c r="IC190" s="655"/>
      <c r="ID190" s="655"/>
      <c r="IE190" s="655"/>
      <c r="IF190" s="655"/>
      <c r="IG190" s="655"/>
      <c r="IH190" s="655"/>
      <c r="II190" s="655"/>
      <c r="IJ190" s="655"/>
      <c r="IK190" s="655"/>
      <c r="IL190" s="655"/>
      <c r="IM190" s="655"/>
      <c r="IN190" s="655"/>
      <c r="IO190" s="655"/>
      <c r="IP190" s="655"/>
    </row>
    <row r="191" spans="1:250" s="648" customFormat="1" ht="49.5" customHeight="1" hidden="1">
      <c r="A191" s="784" t="s">
        <v>662</v>
      </c>
      <c r="B191" s="816" t="s">
        <v>81</v>
      </c>
      <c r="C191" s="816" t="s">
        <v>111</v>
      </c>
      <c r="D191" s="685" t="s">
        <v>149</v>
      </c>
      <c r="E191" s="685" t="s">
        <v>316</v>
      </c>
      <c r="F191" s="806" t="s">
        <v>318</v>
      </c>
      <c r="G191" s="816"/>
      <c r="H191" s="875">
        <f>H193+H195</f>
        <v>0</v>
      </c>
      <c r="I191" s="817">
        <f>I193+I195</f>
        <v>0</v>
      </c>
      <c r="J191" s="654"/>
      <c r="K191" s="655"/>
      <c r="L191" s="655"/>
      <c r="M191" s="655"/>
      <c r="N191" s="655"/>
      <c r="O191" s="655"/>
      <c r="P191" s="655"/>
      <c r="Q191" s="655"/>
      <c r="R191" s="655"/>
      <c r="S191" s="655"/>
      <c r="T191" s="655"/>
      <c r="U191" s="655"/>
      <c r="V191" s="655"/>
      <c r="W191" s="655"/>
      <c r="X191" s="655"/>
      <c r="Y191" s="655"/>
      <c r="Z191" s="655"/>
      <c r="AA191" s="655"/>
      <c r="AB191" s="655"/>
      <c r="AC191" s="655"/>
      <c r="AD191" s="655"/>
      <c r="AE191" s="655"/>
      <c r="AF191" s="655"/>
      <c r="AG191" s="655"/>
      <c r="AH191" s="655"/>
      <c r="AI191" s="655"/>
      <c r="AJ191" s="655"/>
      <c r="AK191" s="655"/>
      <c r="AL191" s="655"/>
      <c r="AM191" s="655"/>
      <c r="AN191" s="655"/>
      <c r="AO191" s="655"/>
      <c r="AP191" s="655"/>
      <c r="AQ191" s="655"/>
      <c r="AR191" s="655"/>
      <c r="AS191" s="655"/>
      <c r="AT191" s="655"/>
      <c r="AU191" s="655"/>
      <c r="AV191" s="655"/>
      <c r="AW191" s="655"/>
      <c r="AX191" s="655"/>
      <c r="AY191" s="655"/>
      <c r="AZ191" s="655"/>
      <c r="BA191" s="655"/>
      <c r="BB191" s="655"/>
      <c r="BC191" s="655"/>
      <c r="BD191" s="655"/>
      <c r="BE191" s="655"/>
      <c r="BF191" s="655"/>
      <c r="BG191" s="655"/>
      <c r="BH191" s="655"/>
      <c r="BI191" s="655"/>
      <c r="BJ191" s="655"/>
      <c r="BK191" s="655"/>
      <c r="BL191" s="655"/>
      <c r="BM191" s="655"/>
      <c r="BN191" s="655"/>
      <c r="BO191" s="655"/>
      <c r="BP191" s="655"/>
      <c r="BQ191" s="655"/>
      <c r="BR191" s="655"/>
      <c r="BS191" s="655"/>
      <c r="BT191" s="655"/>
      <c r="BU191" s="655"/>
      <c r="BV191" s="655"/>
      <c r="BW191" s="655"/>
      <c r="BX191" s="655"/>
      <c r="BY191" s="655"/>
      <c r="BZ191" s="655"/>
      <c r="CA191" s="655"/>
      <c r="CB191" s="655"/>
      <c r="CC191" s="655"/>
      <c r="CD191" s="655"/>
      <c r="CE191" s="655"/>
      <c r="CF191" s="655"/>
      <c r="CG191" s="655"/>
      <c r="CH191" s="655"/>
      <c r="CI191" s="655"/>
      <c r="CJ191" s="655"/>
      <c r="CK191" s="655"/>
      <c r="CL191" s="655"/>
      <c r="CM191" s="655"/>
      <c r="CN191" s="655"/>
      <c r="CO191" s="655"/>
      <c r="CP191" s="655"/>
      <c r="CQ191" s="655"/>
      <c r="CR191" s="655"/>
      <c r="CS191" s="655"/>
      <c r="CT191" s="655"/>
      <c r="CU191" s="655"/>
      <c r="CV191" s="655"/>
      <c r="CW191" s="655"/>
      <c r="CX191" s="655"/>
      <c r="CY191" s="655"/>
      <c r="CZ191" s="655"/>
      <c r="DA191" s="655"/>
      <c r="DB191" s="655"/>
      <c r="DC191" s="655"/>
      <c r="DD191" s="655"/>
      <c r="DE191" s="655"/>
      <c r="DF191" s="655"/>
      <c r="DG191" s="655"/>
      <c r="DH191" s="655"/>
      <c r="DI191" s="655"/>
      <c r="DJ191" s="655"/>
      <c r="DK191" s="655"/>
      <c r="DL191" s="655"/>
      <c r="DM191" s="655"/>
      <c r="DN191" s="655"/>
      <c r="DO191" s="655"/>
      <c r="DP191" s="655"/>
      <c r="DQ191" s="655"/>
      <c r="DR191" s="655"/>
      <c r="DS191" s="655"/>
      <c r="DT191" s="655"/>
      <c r="DU191" s="655"/>
      <c r="DV191" s="655"/>
      <c r="DW191" s="655"/>
      <c r="DX191" s="655"/>
      <c r="DY191" s="655"/>
      <c r="DZ191" s="655"/>
      <c r="EA191" s="655"/>
      <c r="EB191" s="655"/>
      <c r="EC191" s="655"/>
      <c r="ED191" s="655"/>
      <c r="EE191" s="655"/>
      <c r="EF191" s="655"/>
      <c r="EG191" s="655"/>
      <c r="EH191" s="655"/>
      <c r="EI191" s="655"/>
      <c r="EJ191" s="655"/>
      <c r="EK191" s="655"/>
      <c r="EL191" s="655"/>
      <c r="EM191" s="655"/>
      <c r="EN191" s="655"/>
      <c r="EO191" s="655"/>
      <c r="EP191" s="655"/>
      <c r="EQ191" s="655"/>
      <c r="ER191" s="655"/>
      <c r="ES191" s="655"/>
      <c r="ET191" s="655"/>
      <c r="EU191" s="655"/>
      <c r="EV191" s="655"/>
      <c r="EW191" s="655"/>
      <c r="EX191" s="655"/>
      <c r="EY191" s="655"/>
      <c r="EZ191" s="655"/>
      <c r="FA191" s="655"/>
      <c r="FB191" s="655"/>
      <c r="FC191" s="655"/>
      <c r="FD191" s="655"/>
      <c r="FE191" s="655"/>
      <c r="FF191" s="655"/>
      <c r="FG191" s="655"/>
      <c r="FH191" s="655"/>
      <c r="FI191" s="655"/>
      <c r="FJ191" s="655"/>
      <c r="FK191" s="655"/>
      <c r="FL191" s="655"/>
      <c r="FM191" s="655"/>
      <c r="FN191" s="655"/>
      <c r="FO191" s="655"/>
      <c r="FP191" s="655"/>
      <c r="FQ191" s="655"/>
      <c r="FR191" s="655"/>
      <c r="FS191" s="655"/>
      <c r="FT191" s="655"/>
      <c r="FU191" s="655"/>
      <c r="FV191" s="655"/>
      <c r="FW191" s="655"/>
      <c r="FX191" s="655"/>
      <c r="FY191" s="655"/>
      <c r="FZ191" s="655"/>
      <c r="GA191" s="655"/>
      <c r="GB191" s="655"/>
      <c r="GC191" s="655"/>
      <c r="GD191" s="655"/>
      <c r="GE191" s="655"/>
      <c r="GF191" s="655"/>
      <c r="GG191" s="655"/>
      <c r="GH191" s="655"/>
      <c r="GI191" s="655"/>
      <c r="GJ191" s="655"/>
      <c r="GK191" s="655"/>
      <c r="GL191" s="655"/>
      <c r="GM191" s="655"/>
      <c r="GN191" s="655"/>
      <c r="GO191" s="655"/>
      <c r="GP191" s="655"/>
      <c r="GQ191" s="655"/>
      <c r="GR191" s="655"/>
      <c r="GS191" s="655"/>
      <c r="GT191" s="655"/>
      <c r="GU191" s="655"/>
      <c r="GV191" s="655"/>
      <c r="GW191" s="655"/>
      <c r="GX191" s="655"/>
      <c r="GY191" s="655"/>
      <c r="GZ191" s="655"/>
      <c r="HA191" s="655"/>
      <c r="HB191" s="655"/>
      <c r="HC191" s="655"/>
      <c r="HD191" s="655"/>
      <c r="HE191" s="655"/>
      <c r="HF191" s="655"/>
      <c r="HG191" s="655"/>
      <c r="HH191" s="655"/>
      <c r="HI191" s="655"/>
      <c r="HJ191" s="655"/>
      <c r="HK191" s="655"/>
      <c r="HL191" s="655"/>
      <c r="HM191" s="655"/>
      <c r="HN191" s="655"/>
      <c r="HO191" s="655"/>
      <c r="HP191" s="655"/>
      <c r="HQ191" s="655"/>
      <c r="HR191" s="655"/>
      <c r="HS191" s="655"/>
      <c r="HT191" s="655"/>
      <c r="HU191" s="655"/>
      <c r="HV191" s="655"/>
      <c r="HW191" s="655"/>
      <c r="HX191" s="655"/>
      <c r="HY191" s="655"/>
      <c r="HZ191" s="655"/>
      <c r="IA191" s="655"/>
      <c r="IB191" s="655"/>
      <c r="IC191" s="655"/>
      <c r="ID191" s="655"/>
      <c r="IE191" s="655"/>
      <c r="IF191" s="655"/>
      <c r="IG191" s="655"/>
      <c r="IH191" s="655"/>
      <c r="II191" s="655"/>
      <c r="IJ191" s="655"/>
      <c r="IK191" s="655"/>
      <c r="IL191" s="655"/>
      <c r="IM191" s="655"/>
      <c r="IN191" s="655"/>
      <c r="IO191" s="655"/>
      <c r="IP191" s="655"/>
    </row>
    <row r="192" spans="1:250" s="648" customFormat="1" ht="47.25" customHeight="1" hidden="1">
      <c r="A192" s="784" t="s">
        <v>569</v>
      </c>
      <c r="B192" s="816" t="s">
        <v>81</v>
      </c>
      <c r="C192" s="816" t="s">
        <v>111</v>
      </c>
      <c r="D192" s="838" t="s">
        <v>149</v>
      </c>
      <c r="E192" s="839" t="s">
        <v>76</v>
      </c>
      <c r="F192" s="843" t="s">
        <v>318</v>
      </c>
      <c r="G192" s="816"/>
      <c r="H192" s="875">
        <f>H193</f>
        <v>0</v>
      </c>
      <c r="I192" s="817">
        <f>I193</f>
        <v>0</v>
      </c>
      <c r="J192" s="654"/>
      <c r="K192" s="655"/>
      <c r="L192" s="655"/>
      <c r="M192" s="655"/>
      <c r="N192" s="655"/>
      <c r="O192" s="655"/>
      <c r="P192" s="655"/>
      <c r="Q192" s="655"/>
      <c r="R192" s="655"/>
      <c r="S192" s="655"/>
      <c r="T192" s="655"/>
      <c r="U192" s="655"/>
      <c r="V192" s="655"/>
      <c r="W192" s="655"/>
      <c r="X192" s="655"/>
      <c r="Y192" s="655"/>
      <c r="Z192" s="655"/>
      <c r="AA192" s="655"/>
      <c r="AB192" s="655"/>
      <c r="AC192" s="655"/>
      <c r="AD192" s="655"/>
      <c r="AE192" s="655"/>
      <c r="AF192" s="655"/>
      <c r="AG192" s="655"/>
      <c r="AH192" s="655"/>
      <c r="AI192" s="655"/>
      <c r="AJ192" s="655"/>
      <c r="AK192" s="655"/>
      <c r="AL192" s="655"/>
      <c r="AM192" s="655"/>
      <c r="AN192" s="655"/>
      <c r="AO192" s="655"/>
      <c r="AP192" s="655"/>
      <c r="AQ192" s="655"/>
      <c r="AR192" s="655"/>
      <c r="AS192" s="655"/>
      <c r="AT192" s="655"/>
      <c r="AU192" s="655"/>
      <c r="AV192" s="655"/>
      <c r="AW192" s="655"/>
      <c r="AX192" s="655"/>
      <c r="AY192" s="655"/>
      <c r="AZ192" s="655"/>
      <c r="BA192" s="655"/>
      <c r="BB192" s="655"/>
      <c r="BC192" s="655"/>
      <c r="BD192" s="655"/>
      <c r="BE192" s="655"/>
      <c r="BF192" s="655"/>
      <c r="BG192" s="655"/>
      <c r="BH192" s="655"/>
      <c r="BI192" s="655"/>
      <c r="BJ192" s="655"/>
      <c r="BK192" s="655"/>
      <c r="BL192" s="655"/>
      <c r="BM192" s="655"/>
      <c r="BN192" s="655"/>
      <c r="BO192" s="655"/>
      <c r="BP192" s="655"/>
      <c r="BQ192" s="655"/>
      <c r="BR192" s="655"/>
      <c r="BS192" s="655"/>
      <c r="BT192" s="655"/>
      <c r="BU192" s="655"/>
      <c r="BV192" s="655"/>
      <c r="BW192" s="655"/>
      <c r="BX192" s="655"/>
      <c r="BY192" s="655"/>
      <c r="BZ192" s="655"/>
      <c r="CA192" s="655"/>
      <c r="CB192" s="655"/>
      <c r="CC192" s="655"/>
      <c r="CD192" s="655"/>
      <c r="CE192" s="655"/>
      <c r="CF192" s="655"/>
      <c r="CG192" s="655"/>
      <c r="CH192" s="655"/>
      <c r="CI192" s="655"/>
      <c r="CJ192" s="655"/>
      <c r="CK192" s="655"/>
      <c r="CL192" s="655"/>
      <c r="CM192" s="655"/>
      <c r="CN192" s="655"/>
      <c r="CO192" s="655"/>
      <c r="CP192" s="655"/>
      <c r="CQ192" s="655"/>
      <c r="CR192" s="655"/>
      <c r="CS192" s="655"/>
      <c r="CT192" s="655"/>
      <c r="CU192" s="655"/>
      <c r="CV192" s="655"/>
      <c r="CW192" s="655"/>
      <c r="CX192" s="655"/>
      <c r="CY192" s="655"/>
      <c r="CZ192" s="655"/>
      <c r="DA192" s="655"/>
      <c r="DB192" s="655"/>
      <c r="DC192" s="655"/>
      <c r="DD192" s="655"/>
      <c r="DE192" s="655"/>
      <c r="DF192" s="655"/>
      <c r="DG192" s="655"/>
      <c r="DH192" s="655"/>
      <c r="DI192" s="655"/>
      <c r="DJ192" s="655"/>
      <c r="DK192" s="655"/>
      <c r="DL192" s="655"/>
      <c r="DM192" s="655"/>
      <c r="DN192" s="655"/>
      <c r="DO192" s="655"/>
      <c r="DP192" s="655"/>
      <c r="DQ192" s="655"/>
      <c r="DR192" s="655"/>
      <c r="DS192" s="655"/>
      <c r="DT192" s="655"/>
      <c r="DU192" s="655"/>
      <c r="DV192" s="655"/>
      <c r="DW192" s="655"/>
      <c r="DX192" s="655"/>
      <c r="DY192" s="655"/>
      <c r="DZ192" s="655"/>
      <c r="EA192" s="655"/>
      <c r="EB192" s="655"/>
      <c r="EC192" s="655"/>
      <c r="ED192" s="655"/>
      <c r="EE192" s="655"/>
      <c r="EF192" s="655"/>
      <c r="EG192" s="655"/>
      <c r="EH192" s="655"/>
      <c r="EI192" s="655"/>
      <c r="EJ192" s="655"/>
      <c r="EK192" s="655"/>
      <c r="EL192" s="655"/>
      <c r="EM192" s="655"/>
      <c r="EN192" s="655"/>
      <c r="EO192" s="655"/>
      <c r="EP192" s="655"/>
      <c r="EQ192" s="655"/>
      <c r="ER192" s="655"/>
      <c r="ES192" s="655"/>
      <c r="ET192" s="655"/>
      <c r="EU192" s="655"/>
      <c r="EV192" s="655"/>
      <c r="EW192" s="655"/>
      <c r="EX192" s="655"/>
      <c r="EY192" s="655"/>
      <c r="EZ192" s="655"/>
      <c r="FA192" s="655"/>
      <c r="FB192" s="655"/>
      <c r="FC192" s="655"/>
      <c r="FD192" s="655"/>
      <c r="FE192" s="655"/>
      <c r="FF192" s="655"/>
      <c r="FG192" s="655"/>
      <c r="FH192" s="655"/>
      <c r="FI192" s="655"/>
      <c r="FJ192" s="655"/>
      <c r="FK192" s="655"/>
      <c r="FL192" s="655"/>
      <c r="FM192" s="655"/>
      <c r="FN192" s="655"/>
      <c r="FO192" s="655"/>
      <c r="FP192" s="655"/>
      <c r="FQ192" s="655"/>
      <c r="FR192" s="655"/>
      <c r="FS192" s="655"/>
      <c r="FT192" s="655"/>
      <c r="FU192" s="655"/>
      <c r="FV192" s="655"/>
      <c r="FW192" s="655"/>
      <c r="FX192" s="655"/>
      <c r="FY192" s="655"/>
      <c r="FZ192" s="655"/>
      <c r="GA192" s="655"/>
      <c r="GB192" s="655"/>
      <c r="GC192" s="655"/>
      <c r="GD192" s="655"/>
      <c r="GE192" s="655"/>
      <c r="GF192" s="655"/>
      <c r="GG192" s="655"/>
      <c r="GH192" s="655"/>
      <c r="GI192" s="655"/>
      <c r="GJ192" s="655"/>
      <c r="GK192" s="655"/>
      <c r="GL192" s="655"/>
      <c r="GM192" s="655"/>
      <c r="GN192" s="655"/>
      <c r="GO192" s="655"/>
      <c r="GP192" s="655"/>
      <c r="GQ192" s="655"/>
      <c r="GR192" s="655"/>
      <c r="GS192" s="655"/>
      <c r="GT192" s="655"/>
      <c r="GU192" s="655"/>
      <c r="GV192" s="655"/>
      <c r="GW192" s="655"/>
      <c r="GX192" s="655"/>
      <c r="GY192" s="655"/>
      <c r="GZ192" s="655"/>
      <c r="HA192" s="655"/>
      <c r="HB192" s="655"/>
      <c r="HC192" s="655"/>
      <c r="HD192" s="655"/>
      <c r="HE192" s="655"/>
      <c r="HF192" s="655"/>
      <c r="HG192" s="655"/>
      <c r="HH192" s="655"/>
      <c r="HI192" s="655"/>
      <c r="HJ192" s="655"/>
      <c r="HK192" s="655"/>
      <c r="HL192" s="655"/>
      <c r="HM192" s="655"/>
      <c r="HN192" s="655"/>
      <c r="HO192" s="655"/>
      <c r="HP192" s="655"/>
      <c r="HQ192" s="655"/>
      <c r="HR192" s="655"/>
      <c r="HS192" s="655"/>
      <c r="HT192" s="655"/>
      <c r="HU192" s="655"/>
      <c r="HV192" s="655"/>
      <c r="HW192" s="655"/>
      <c r="HX192" s="655"/>
      <c r="HY192" s="655"/>
      <c r="HZ192" s="655"/>
      <c r="IA192" s="655"/>
      <c r="IB192" s="655"/>
      <c r="IC192" s="655"/>
      <c r="ID192" s="655"/>
      <c r="IE192" s="655"/>
      <c r="IF192" s="655"/>
      <c r="IG192" s="655"/>
      <c r="IH192" s="655"/>
      <c r="II192" s="655"/>
      <c r="IJ192" s="655"/>
      <c r="IK192" s="655"/>
      <c r="IL192" s="655"/>
      <c r="IM192" s="655"/>
      <c r="IN192" s="655"/>
      <c r="IO192" s="655"/>
      <c r="IP192" s="655"/>
    </row>
    <row r="193" spans="1:10" s="648" customFormat="1" ht="52.5" customHeight="1" hidden="1">
      <c r="A193" s="786" t="s">
        <v>568</v>
      </c>
      <c r="B193" s="812" t="s">
        <v>81</v>
      </c>
      <c r="C193" s="812" t="s">
        <v>111</v>
      </c>
      <c r="D193" s="776" t="s">
        <v>149</v>
      </c>
      <c r="E193" s="685" t="s">
        <v>76</v>
      </c>
      <c r="F193" s="691">
        <v>13600</v>
      </c>
      <c r="G193" s="812"/>
      <c r="H193" s="877">
        <f>H194</f>
        <v>0</v>
      </c>
      <c r="I193" s="813">
        <f>I194</f>
        <v>0</v>
      </c>
      <c r="J193" s="647"/>
    </row>
    <row r="194" spans="1:10" s="643" customFormat="1" ht="38.25" customHeight="1" hidden="1">
      <c r="A194" s="782" t="s">
        <v>83</v>
      </c>
      <c r="B194" s="816" t="s">
        <v>81</v>
      </c>
      <c r="C194" s="816" t="s">
        <v>111</v>
      </c>
      <c r="D194" s="842" t="s">
        <v>149</v>
      </c>
      <c r="E194" s="839" t="s">
        <v>76</v>
      </c>
      <c r="F194" s="849">
        <v>13600</v>
      </c>
      <c r="G194" s="820" t="s">
        <v>84</v>
      </c>
      <c r="H194" s="877">
        <v>0</v>
      </c>
      <c r="I194" s="813">
        <v>0</v>
      </c>
      <c r="J194" s="646"/>
    </row>
    <row r="195" spans="1:10" s="643" customFormat="1" ht="56.25" customHeight="1" hidden="1">
      <c r="A195" s="786" t="s">
        <v>568</v>
      </c>
      <c r="B195" s="816" t="s">
        <v>81</v>
      </c>
      <c r="C195" s="816" t="s">
        <v>111</v>
      </c>
      <c r="D195" s="776" t="s">
        <v>149</v>
      </c>
      <c r="E195" s="685" t="s">
        <v>76</v>
      </c>
      <c r="F195" s="691" t="s">
        <v>570</v>
      </c>
      <c r="G195" s="812"/>
      <c r="H195" s="875">
        <f>+H196</f>
        <v>0</v>
      </c>
      <c r="I195" s="817">
        <f>+I196</f>
        <v>0</v>
      </c>
      <c r="J195" s="646"/>
    </row>
    <row r="196" spans="1:10" s="643" customFormat="1" ht="30" customHeight="1" hidden="1">
      <c r="A196" s="782" t="s">
        <v>83</v>
      </c>
      <c r="B196" s="816" t="s">
        <v>81</v>
      </c>
      <c r="C196" s="816" t="s">
        <v>111</v>
      </c>
      <c r="D196" s="842" t="s">
        <v>149</v>
      </c>
      <c r="E196" s="839" t="s">
        <v>76</v>
      </c>
      <c r="F196" s="849" t="s">
        <v>570</v>
      </c>
      <c r="G196" s="820" t="s">
        <v>84</v>
      </c>
      <c r="H196" s="877">
        <v>0</v>
      </c>
      <c r="I196" s="813">
        <v>0</v>
      </c>
      <c r="J196" s="646"/>
    </row>
    <row r="197" spans="1:10" s="653" customFormat="1" ht="81.75" customHeight="1">
      <c r="A197" s="779" t="str">
        <f>'прил 7'!A176</f>
        <v>Муниципальная программа Ивановского сельсовета Рыльского района Курской области  "Поддержка субъектов малого и среднего предпринимательства на территории Ивановского сельсовета Рыльского района Курской области на 2019-2021 годы и на период до 2024 года"</v>
      </c>
      <c r="B197" s="809" t="s">
        <v>81</v>
      </c>
      <c r="C197" s="809" t="s">
        <v>111</v>
      </c>
      <c r="D197" s="729" t="s">
        <v>691</v>
      </c>
      <c r="E197" s="690" t="s">
        <v>316</v>
      </c>
      <c r="F197" s="837" t="s">
        <v>318</v>
      </c>
      <c r="G197" s="809"/>
      <c r="H197" s="873">
        <f>+H198</f>
        <v>3500</v>
      </c>
      <c r="I197" s="811">
        <f>+I198</f>
        <v>3500</v>
      </c>
      <c r="J197" s="652"/>
    </row>
    <row r="198" spans="1:249" s="650" customFormat="1" ht="42">
      <c r="A198" s="785" t="s">
        <v>688</v>
      </c>
      <c r="B198" s="816" t="s">
        <v>81</v>
      </c>
      <c r="C198" s="816" t="s">
        <v>111</v>
      </c>
      <c r="D198" s="846" t="s">
        <v>692</v>
      </c>
      <c r="E198" s="847" t="s">
        <v>316</v>
      </c>
      <c r="F198" s="848" t="s">
        <v>318</v>
      </c>
      <c r="G198" s="818"/>
      <c r="H198" s="881">
        <f aca="true" t="shared" si="9" ref="H198:I200">H199</f>
        <v>3500</v>
      </c>
      <c r="I198" s="819">
        <f t="shared" si="9"/>
        <v>3500</v>
      </c>
      <c r="J198" s="654"/>
      <c r="K198" s="655"/>
      <c r="L198" s="655"/>
      <c r="M198" s="655"/>
      <c r="N198" s="655"/>
      <c r="O198" s="655"/>
      <c r="P198" s="655"/>
      <c r="Q198" s="655"/>
      <c r="R198" s="655"/>
      <c r="S198" s="655"/>
      <c r="T198" s="655"/>
      <c r="U198" s="655"/>
      <c r="V198" s="655"/>
      <c r="W198" s="655"/>
      <c r="X198" s="655"/>
      <c r="Y198" s="655"/>
      <c r="Z198" s="655"/>
      <c r="AA198" s="655"/>
      <c r="AB198" s="655"/>
      <c r="AC198" s="655"/>
      <c r="AD198" s="655"/>
      <c r="AE198" s="655"/>
      <c r="AF198" s="655"/>
      <c r="AG198" s="655"/>
      <c r="AH198" s="655"/>
      <c r="AI198" s="655"/>
      <c r="AJ198" s="655"/>
      <c r="AK198" s="655"/>
      <c r="AL198" s="655"/>
      <c r="AM198" s="655"/>
      <c r="AN198" s="655"/>
      <c r="AO198" s="655"/>
      <c r="AP198" s="655"/>
      <c r="AQ198" s="655"/>
      <c r="AR198" s="655"/>
      <c r="AS198" s="655"/>
      <c r="AT198" s="655"/>
      <c r="AU198" s="655"/>
      <c r="AV198" s="655"/>
      <c r="AW198" s="655"/>
      <c r="AX198" s="655"/>
      <c r="AY198" s="655"/>
      <c r="AZ198" s="655"/>
      <c r="BA198" s="655"/>
      <c r="BB198" s="655"/>
      <c r="BC198" s="655"/>
      <c r="BD198" s="655"/>
      <c r="BE198" s="655"/>
      <c r="BF198" s="655"/>
      <c r="BG198" s="655"/>
      <c r="BH198" s="655"/>
      <c r="BI198" s="655"/>
      <c r="BJ198" s="655"/>
      <c r="BK198" s="655"/>
      <c r="BL198" s="655"/>
      <c r="BM198" s="655"/>
      <c r="BN198" s="655"/>
      <c r="BO198" s="655"/>
      <c r="BP198" s="655"/>
      <c r="BQ198" s="655"/>
      <c r="BR198" s="655"/>
      <c r="BS198" s="655"/>
      <c r="BT198" s="655"/>
      <c r="BU198" s="655"/>
      <c r="BV198" s="655"/>
      <c r="BW198" s="655"/>
      <c r="BX198" s="655"/>
      <c r="BY198" s="655"/>
      <c r="BZ198" s="655"/>
      <c r="CA198" s="655"/>
      <c r="CB198" s="655"/>
      <c r="CC198" s="655"/>
      <c r="CD198" s="655"/>
      <c r="CE198" s="655"/>
      <c r="CF198" s="655"/>
      <c r="CG198" s="655"/>
      <c r="CH198" s="655"/>
      <c r="CI198" s="655"/>
      <c r="CJ198" s="655"/>
      <c r="CK198" s="655"/>
      <c r="CL198" s="655"/>
      <c r="CM198" s="655"/>
      <c r="CN198" s="655"/>
      <c r="CO198" s="655"/>
      <c r="CP198" s="655"/>
      <c r="CQ198" s="655"/>
      <c r="CR198" s="655"/>
      <c r="CS198" s="655"/>
      <c r="CT198" s="655"/>
      <c r="CU198" s="655"/>
      <c r="CV198" s="655"/>
      <c r="CW198" s="655"/>
      <c r="CX198" s="655"/>
      <c r="CY198" s="655"/>
      <c r="CZ198" s="655"/>
      <c r="DA198" s="655"/>
      <c r="DB198" s="655"/>
      <c r="DC198" s="655"/>
      <c r="DD198" s="655"/>
      <c r="DE198" s="655"/>
      <c r="DF198" s="655"/>
      <c r="DG198" s="655"/>
      <c r="DH198" s="655"/>
      <c r="DI198" s="655"/>
      <c r="DJ198" s="655"/>
      <c r="DK198" s="655"/>
      <c r="DL198" s="655"/>
      <c r="DM198" s="655"/>
      <c r="DN198" s="655"/>
      <c r="DO198" s="655"/>
      <c r="DP198" s="655"/>
      <c r="DQ198" s="655"/>
      <c r="DR198" s="655"/>
      <c r="DS198" s="655"/>
      <c r="DT198" s="655"/>
      <c r="DU198" s="655"/>
      <c r="DV198" s="655"/>
      <c r="DW198" s="655"/>
      <c r="DX198" s="655"/>
      <c r="DY198" s="655"/>
      <c r="DZ198" s="655"/>
      <c r="EA198" s="655"/>
      <c r="EB198" s="655"/>
      <c r="EC198" s="655"/>
      <c r="ED198" s="655"/>
      <c r="EE198" s="655"/>
      <c r="EF198" s="655"/>
      <c r="EG198" s="655"/>
      <c r="EH198" s="655"/>
      <c r="EI198" s="655"/>
      <c r="EJ198" s="655"/>
      <c r="EK198" s="655"/>
      <c r="EL198" s="655"/>
      <c r="EM198" s="655"/>
      <c r="EN198" s="655"/>
      <c r="EO198" s="655"/>
      <c r="EP198" s="655"/>
      <c r="EQ198" s="655"/>
      <c r="ER198" s="655"/>
      <c r="ES198" s="655"/>
      <c r="ET198" s="655"/>
      <c r="EU198" s="655"/>
      <c r="EV198" s="655"/>
      <c r="EW198" s="655"/>
      <c r="EX198" s="655"/>
      <c r="EY198" s="655"/>
      <c r="EZ198" s="655"/>
      <c r="FA198" s="655"/>
      <c r="FB198" s="655"/>
      <c r="FC198" s="655"/>
      <c r="FD198" s="655"/>
      <c r="FE198" s="655"/>
      <c r="FF198" s="655"/>
      <c r="FG198" s="655"/>
      <c r="FH198" s="655"/>
      <c r="FI198" s="655"/>
      <c r="FJ198" s="655"/>
      <c r="FK198" s="655"/>
      <c r="FL198" s="655"/>
      <c r="FM198" s="655"/>
      <c r="FN198" s="655"/>
      <c r="FO198" s="655"/>
      <c r="FP198" s="655"/>
      <c r="FQ198" s="655"/>
      <c r="FR198" s="655"/>
      <c r="FS198" s="655"/>
      <c r="FT198" s="655"/>
      <c r="FU198" s="655"/>
      <c r="FV198" s="655"/>
      <c r="FW198" s="655"/>
      <c r="FX198" s="655"/>
      <c r="FY198" s="655"/>
      <c r="FZ198" s="655"/>
      <c r="GA198" s="655"/>
      <c r="GB198" s="655"/>
      <c r="GC198" s="655"/>
      <c r="GD198" s="655"/>
      <c r="GE198" s="655"/>
      <c r="GF198" s="655"/>
      <c r="GG198" s="655"/>
      <c r="GH198" s="655"/>
      <c r="GI198" s="655"/>
      <c r="GJ198" s="655"/>
      <c r="GK198" s="655"/>
      <c r="GL198" s="655"/>
      <c r="GM198" s="655"/>
      <c r="GN198" s="655"/>
      <c r="GO198" s="655"/>
      <c r="GP198" s="655"/>
      <c r="GQ198" s="655"/>
      <c r="GR198" s="655"/>
      <c r="GS198" s="655"/>
      <c r="GT198" s="655"/>
      <c r="GU198" s="655"/>
      <c r="GV198" s="655"/>
      <c r="GW198" s="655"/>
      <c r="GX198" s="655"/>
      <c r="GY198" s="655"/>
      <c r="GZ198" s="655"/>
      <c r="HA198" s="655"/>
      <c r="HB198" s="655"/>
      <c r="HC198" s="655"/>
      <c r="HD198" s="655"/>
      <c r="HE198" s="655"/>
      <c r="HF198" s="655"/>
      <c r="HG198" s="655"/>
      <c r="HH198" s="655"/>
      <c r="HI198" s="655"/>
      <c r="HJ198" s="655"/>
      <c r="HK198" s="655"/>
      <c r="HL198" s="655"/>
      <c r="HM198" s="655"/>
      <c r="HN198" s="655"/>
      <c r="HO198" s="655"/>
      <c r="HP198" s="655"/>
      <c r="HQ198" s="655"/>
      <c r="HR198" s="655"/>
      <c r="HS198" s="655"/>
      <c r="HT198" s="655"/>
      <c r="HU198" s="655"/>
      <c r="HV198" s="655"/>
      <c r="HW198" s="655"/>
      <c r="HX198" s="655"/>
      <c r="HY198" s="655"/>
      <c r="HZ198" s="655"/>
      <c r="IA198" s="655"/>
      <c r="IB198" s="655"/>
      <c r="IC198" s="655"/>
      <c r="ID198" s="655"/>
      <c r="IE198" s="655"/>
      <c r="IF198" s="655"/>
      <c r="IG198" s="655"/>
      <c r="IH198" s="655"/>
      <c r="II198" s="655"/>
      <c r="IJ198" s="655"/>
      <c r="IK198" s="655"/>
      <c r="IL198" s="655"/>
      <c r="IM198" s="655"/>
      <c r="IN198" s="655"/>
      <c r="IO198" s="655"/>
    </row>
    <row r="199" spans="1:249" s="650" customFormat="1" ht="42">
      <c r="A199" s="785" t="s">
        <v>689</v>
      </c>
      <c r="B199" s="816" t="s">
        <v>81</v>
      </c>
      <c r="C199" s="816" t="s">
        <v>111</v>
      </c>
      <c r="D199" s="721" t="s">
        <v>692</v>
      </c>
      <c r="E199" s="721" t="s">
        <v>75</v>
      </c>
      <c r="F199" s="845" t="s">
        <v>318</v>
      </c>
      <c r="G199" s="818"/>
      <c r="H199" s="881">
        <f t="shared" si="9"/>
        <v>3500</v>
      </c>
      <c r="I199" s="819">
        <f t="shared" si="9"/>
        <v>3500</v>
      </c>
      <c r="J199" s="654"/>
      <c r="K199" s="655"/>
      <c r="L199" s="655"/>
      <c r="M199" s="655"/>
      <c r="N199" s="655"/>
      <c r="O199" s="655"/>
      <c r="P199" s="655"/>
      <c r="Q199" s="655"/>
      <c r="R199" s="655"/>
      <c r="S199" s="655"/>
      <c r="T199" s="655"/>
      <c r="U199" s="655"/>
      <c r="V199" s="655"/>
      <c r="W199" s="655"/>
      <c r="X199" s="655"/>
      <c r="Y199" s="655"/>
      <c r="Z199" s="655"/>
      <c r="AA199" s="655"/>
      <c r="AB199" s="655"/>
      <c r="AC199" s="655"/>
      <c r="AD199" s="655"/>
      <c r="AE199" s="655"/>
      <c r="AF199" s="655"/>
      <c r="AG199" s="655"/>
      <c r="AH199" s="655"/>
      <c r="AI199" s="655"/>
      <c r="AJ199" s="655"/>
      <c r="AK199" s="655"/>
      <c r="AL199" s="655"/>
      <c r="AM199" s="655"/>
      <c r="AN199" s="655"/>
      <c r="AO199" s="655"/>
      <c r="AP199" s="655"/>
      <c r="AQ199" s="655"/>
      <c r="AR199" s="655"/>
      <c r="AS199" s="655"/>
      <c r="AT199" s="655"/>
      <c r="AU199" s="655"/>
      <c r="AV199" s="655"/>
      <c r="AW199" s="655"/>
      <c r="AX199" s="655"/>
      <c r="AY199" s="655"/>
      <c r="AZ199" s="655"/>
      <c r="BA199" s="655"/>
      <c r="BB199" s="655"/>
      <c r="BC199" s="655"/>
      <c r="BD199" s="655"/>
      <c r="BE199" s="655"/>
      <c r="BF199" s="655"/>
      <c r="BG199" s="655"/>
      <c r="BH199" s="655"/>
      <c r="BI199" s="655"/>
      <c r="BJ199" s="655"/>
      <c r="BK199" s="655"/>
      <c r="BL199" s="655"/>
      <c r="BM199" s="655"/>
      <c r="BN199" s="655"/>
      <c r="BO199" s="655"/>
      <c r="BP199" s="655"/>
      <c r="BQ199" s="655"/>
      <c r="BR199" s="655"/>
      <c r="BS199" s="655"/>
      <c r="BT199" s="655"/>
      <c r="BU199" s="655"/>
      <c r="BV199" s="655"/>
      <c r="BW199" s="655"/>
      <c r="BX199" s="655"/>
      <c r="BY199" s="655"/>
      <c r="BZ199" s="655"/>
      <c r="CA199" s="655"/>
      <c r="CB199" s="655"/>
      <c r="CC199" s="655"/>
      <c r="CD199" s="655"/>
      <c r="CE199" s="655"/>
      <c r="CF199" s="655"/>
      <c r="CG199" s="655"/>
      <c r="CH199" s="655"/>
      <c r="CI199" s="655"/>
      <c r="CJ199" s="655"/>
      <c r="CK199" s="655"/>
      <c r="CL199" s="655"/>
      <c r="CM199" s="655"/>
      <c r="CN199" s="655"/>
      <c r="CO199" s="655"/>
      <c r="CP199" s="655"/>
      <c r="CQ199" s="655"/>
      <c r="CR199" s="655"/>
      <c r="CS199" s="655"/>
      <c r="CT199" s="655"/>
      <c r="CU199" s="655"/>
      <c r="CV199" s="655"/>
      <c r="CW199" s="655"/>
      <c r="CX199" s="655"/>
      <c r="CY199" s="655"/>
      <c r="CZ199" s="655"/>
      <c r="DA199" s="655"/>
      <c r="DB199" s="655"/>
      <c r="DC199" s="655"/>
      <c r="DD199" s="655"/>
      <c r="DE199" s="655"/>
      <c r="DF199" s="655"/>
      <c r="DG199" s="655"/>
      <c r="DH199" s="655"/>
      <c r="DI199" s="655"/>
      <c r="DJ199" s="655"/>
      <c r="DK199" s="655"/>
      <c r="DL199" s="655"/>
      <c r="DM199" s="655"/>
      <c r="DN199" s="655"/>
      <c r="DO199" s="655"/>
      <c r="DP199" s="655"/>
      <c r="DQ199" s="655"/>
      <c r="DR199" s="655"/>
      <c r="DS199" s="655"/>
      <c r="DT199" s="655"/>
      <c r="DU199" s="655"/>
      <c r="DV199" s="655"/>
      <c r="DW199" s="655"/>
      <c r="DX199" s="655"/>
      <c r="DY199" s="655"/>
      <c r="DZ199" s="655"/>
      <c r="EA199" s="655"/>
      <c r="EB199" s="655"/>
      <c r="EC199" s="655"/>
      <c r="ED199" s="655"/>
      <c r="EE199" s="655"/>
      <c r="EF199" s="655"/>
      <c r="EG199" s="655"/>
      <c r="EH199" s="655"/>
      <c r="EI199" s="655"/>
      <c r="EJ199" s="655"/>
      <c r="EK199" s="655"/>
      <c r="EL199" s="655"/>
      <c r="EM199" s="655"/>
      <c r="EN199" s="655"/>
      <c r="EO199" s="655"/>
      <c r="EP199" s="655"/>
      <c r="EQ199" s="655"/>
      <c r="ER199" s="655"/>
      <c r="ES199" s="655"/>
      <c r="ET199" s="655"/>
      <c r="EU199" s="655"/>
      <c r="EV199" s="655"/>
      <c r="EW199" s="655"/>
      <c r="EX199" s="655"/>
      <c r="EY199" s="655"/>
      <c r="EZ199" s="655"/>
      <c r="FA199" s="655"/>
      <c r="FB199" s="655"/>
      <c r="FC199" s="655"/>
      <c r="FD199" s="655"/>
      <c r="FE199" s="655"/>
      <c r="FF199" s="655"/>
      <c r="FG199" s="655"/>
      <c r="FH199" s="655"/>
      <c r="FI199" s="655"/>
      <c r="FJ199" s="655"/>
      <c r="FK199" s="655"/>
      <c r="FL199" s="655"/>
      <c r="FM199" s="655"/>
      <c r="FN199" s="655"/>
      <c r="FO199" s="655"/>
      <c r="FP199" s="655"/>
      <c r="FQ199" s="655"/>
      <c r="FR199" s="655"/>
      <c r="FS199" s="655"/>
      <c r="FT199" s="655"/>
      <c r="FU199" s="655"/>
      <c r="FV199" s="655"/>
      <c r="FW199" s="655"/>
      <c r="FX199" s="655"/>
      <c r="FY199" s="655"/>
      <c r="FZ199" s="655"/>
      <c r="GA199" s="655"/>
      <c r="GB199" s="655"/>
      <c r="GC199" s="655"/>
      <c r="GD199" s="655"/>
      <c r="GE199" s="655"/>
      <c r="GF199" s="655"/>
      <c r="GG199" s="655"/>
      <c r="GH199" s="655"/>
      <c r="GI199" s="655"/>
      <c r="GJ199" s="655"/>
      <c r="GK199" s="655"/>
      <c r="GL199" s="655"/>
      <c r="GM199" s="655"/>
      <c r="GN199" s="655"/>
      <c r="GO199" s="655"/>
      <c r="GP199" s="655"/>
      <c r="GQ199" s="655"/>
      <c r="GR199" s="655"/>
      <c r="GS199" s="655"/>
      <c r="GT199" s="655"/>
      <c r="GU199" s="655"/>
      <c r="GV199" s="655"/>
      <c r="GW199" s="655"/>
      <c r="GX199" s="655"/>
      <c r="GY199" s="655"/>
      <c r="GZ199" s="655"/>
      <c r="HA199" s="655"/>
      <c r="HB199" s="655"/>
      <c r="HC199" s="655"/>
      <c r="HD199" s="655"/>
      <c r="HE199" s="655"/>
      <c r="HF199" s="655"/>
      <c r="HG199" s="655"/>
      <c r="HH199" s="655"/>
      <c r="HI199" s="655"/>
      <c r="HJ199" s="655"/>
      <c r="HK199" s="655"/>
      <c r="HL199" s="655"/>
      <c r="HM199" s="655"/>
      <c r="HN199" s="655"/>
      <c r="HO199" s="655"/>
      <c r="HP199" s="655"/>
      <c r="HQ199" s="655"/>
      <c r="HR199" s="655"/>
      <c r="HS199" s="655"/>
      <c r="HT199" s="655"/>
      <c r="HU199" s="655"/>
      <c r="HV199" s="655"/>
      <c r="HW199" s="655"/>
      <c r="HX199" s="655"/>
      <c r="HY199" s="655"/>
      <c r="HZ199" s="655"/>
      <c r="IA199" s="655"/>
      <c r="IB199" s="655"/>
      <c r="IC199" s="655"/>
      <c r="ID199" s="655"/>
      <c r="IE199" s="655"/>
      <c r="IF199" s="655"/>
      <c r="IG199" s="655"/>
      <c r="IH199" s="655"/>
      <c r="II199" s="655"/>
      <c r="IJ199" s="655"/>
      <c r="IK199" s="655"/>
      <c r="IL199" s="655"/>
      <c r="IM199" s="655"/>
      <c r="IN199" s="655"/>
      <c r="IO199" s="655"/>
    </row>
    <row r="200" spans="1:249" s="650" customFormat="1" ht="47.25" customHeight="1">
      <c r="A200" s="785" t="s">
        <v>690</v>
      </c>
      <c r="B200" s="816" t="s">
        <v>81</v>
      </c>
      <c r="C200" s="816" t="s">
        <v>111</v>
      </c>
      <c r="D200" s="846" t="s">
        <v>692</v>
      </c>
      <c r="E200" s="847" t="s">
        <v>75</v>
      </c>
      <c r="F200" s="848" t="s">
        <v>693</v>
      </c>
      <c r="G200" s="818"/>
      <c r="H200" s="875">
        <f t="shared" si="9"/>
        <v>3500</v>
      </c>
      <c r="I200" s="817">
        <f t="shared" si="9"/>
        <v>3500</v>
      </c>
      <c r="J200" s="654"/>
      <c r="K200" s="655"/>
      <c r="L200" s="655"/>
      <c r="M200" s="655"/>
      <c r="N200" s="655"/>
      <c r="O200" s="655"/>
      <c r="P200" s="655"/>
      <c r="Q200" s="655"/>
      <c r="R200" s="655"/>
      <c r="S200" s="655"/>
      <c r="T200" s="655"/>
      <c r="U200" s="655"/>
      <c r="V200" s="655"/>
      <c r="W200" s="655"/>
      <c r="X200" s="655"/>
      <c r="Y200" s="655"/>
      <c r="Z200" s="655"/>
      <c r="AA200" s="655"/>
      <c r="AB200" s="655"/>
      <c r="AC200" s="655"/>
      <c r="AD200" s="655"/>
      <c r="AE200" s="655"/>
      <c r="AF200" s="655"/>
      <c r="AG200" s="655"/>
      <c r="AH200" s="655"/>
      <c r="AI200" s="655"/>
      <c r="AJ200" s="655"/>
      <c r="AK200" s="655"/>
      <c r="AL200" s="655"/>
      <c r="AM200" s="655"/>
      <c r="AN200" s="655"/>
      <c r="AO200" s="655"/>
      <c r="AP200" s="655"/>
      <c r="AQ200" s="655"/>
      <c r="AR200" s="655"/>
      <c r="AS200" s="655"/>
      <c r="AT200" s="655"/>
      <c r="AU200" s="655"/>
      <c r="AV200" s="655"/>
      <c r="AW200" s="655"/>
      <c r="AX200" s="655"/>
      <c r="AY200" s="655"/>
      <c r="AZ200" s="655"/>
      <c r="BA200" s="655"/>
      <c r="BB200" s="655"/>
      <c r="BC200" s="655"/>
      <c r="BD200" s="655"/>
      <c r="BE200" s="655"/>
      <c r="BF200" s="655"/>
      <c r="BG200" s="655"/>
      <c r="BH200" s="655"/>
      <c r="BI200" s="655"/>
      <c r="BJ200" s="655"/>
      <c r="BK200" s="655"/>
      <c r="BL200" s="655"/>
      <c r="BM200" s="655"/>
      <c r="BN200" s="655"/>
      <c r="BO200" s="655"/>
      <c r="BP200" s="655"/>
      <c r="BQ200" s="655"/>
      <c r="BR200" s="655"/>
      <c r="BS200" s="655"/>
      <c r="BT200" s="655"/>
      <c r="BU200" s="655"/>
      <c r="BV200" s="655"/>
      <c r="BW200" s="655"/>
      <c r="BX200" s="655"/>
      <c r="BY200" s="655"/>
      <c r="BZ200" s="655"/>
      <c r="CA200" s="655"/>
      <c r="CB200" s="655"/>
      <c r="CC200" s="655"/>
      <c r="CD200" s="655"/>
      <c r="CE200" s="655"/>
      <c r="CF200" s="655"/>
      <c r="CG200" s="655"/>
      <c r="CH200" s="655"/>
      <c r="CI200" s="655"/>
      <c r="CJ200" s="655"/>
      <c r="CK200" s="655"/>
      <c r="CL200" s="655"/>
      <c r="CM200" s="655"/>
      <c r="CN200" s="655"/>
      <c r="CO200" s="655"/>
      <c r="CP200" s="655"/>
      <c r="CQ200" s="655"/>
      <c r="CR200" s="655"/>
      <c r="CS200" s="655"/>
      <c r="CT200" s="655"/>
      <c r="CU200" s="655"/>
      <c r="CV200" s="655"/>
      <c r="CW200" s="655"/>
      <c r="CX200" s="655"/>
      <c r="CY200" s="655"/>
      <c r="CZ200" s="655"/>
      <c r="DA200" s="655"/>
      <c r="DB200" s="655"/>
      <c r="DC200" s="655"/>
      <c r="DD200" s="655"/>
      <c r="DE200" s="655"/>
      <c r="DF200" s="655"/>
      <c r="DG200" s="655"/>
      <c r="DH200" s="655"/>
      <c r="DI200" s="655"/>
      <c r="DJ200" s="655"/>
      <c r="DK200" s="655"/>
      <c r="DL200" s="655"/>
      <c r="DM200" s="655"/>
      <c r="DN200" s="655"/>
      <c r="DO200" s="655"/>
      <c r="DP200" s="655"/>
      <c r="DQ200" s="655"/>
      <c r="DR200" s="655"/>
      <c r="DS200" s="655"/>
      <c r="DT200" s="655"/>
      <c r="DU200" s="655"/>
      <c r="DV200" s="655"/>
      <c r="DW200" s="655"/>
      <c r="DX200" s="655"/>
      <c r="DY200" s="655"/>
      <c r="DZ200" s="655"/>
      <c r="EA200" s="655"/>
      <c r="EB200" s="655"/>
      <c r="EC200" s="655"/>
      <c r="ED200" s="655"/>
      <c r="EE200" s="655"/>
      <c r="EF200" s="655"/>
      <c r="EG200" s="655"/>
      <c r="EH200" s="655"/>
      <c r="EI200" s="655"/>
      <c r="EJ200" s="655"/>
      <c r="EK200" s="655"/>
      <c r="EL200" s="655"/>
      <c r="EM200" s="655"/>
      <c r="EN200" s="655"/>
      <c r="EO200" s="655"/>
      <c r="EP200" s="655"/>
      <c r="EQ200" s="655"/>
      <c r="ER200" s="655"/>
      <c r="ES200" s="655"/>
      <c r="ET200" s="655"/>
      <c r="EU200" s="655"/>
      <c r="EV200" s="655"/>
      <c r="EW200" s="655"/>
      <c r="EX200" s="655"/>
      <c r="EY200" s="655"/>
      <c r="EZ200" s="655"/>
      <c r="FA200" s="655"/>
      <c r="FB200" s="655"/>
      <c r="FC200" s="655"/>
      <c r="FD200" s="655"/>
      <c r="FE200" s="655"/>
      <c r="FF200" s="655"/>
      <c r="FG200" s="655"/>
      <c r="FH200" s="655"/>
      <c r="FI200" s="655"/>
      <c r="FJ200" s="655"/>
      <c r="FK200" s="655"/>
      <c r="FL200" s="655"/>
      <c r="FM200" s="655"/>
      <c r="FN200" s="655"/>
      <c r="FO200" s="655"/>
      <c r="FP200" s="655"/>
      <c r="FQ200" s="655"/>
      <c r="FR200" s="655"/>
      <c r="FS200" s="655"/>
      <c r="FT200" s="655"/>
      <c r="FU200" s="655"/>
      <c r="FV200" s="655"/>
      <c r="FW200" s="655"/>
      <c r="FX200" s="655"/>
      <c r="FY200" s="655"/>
      <c r="FZ200" s="655"/>
      <c r="GA200" s="655"/>
      <c r="GB200" s="655"/>
      <c r="GC200" s="655"/>
      <c r="GD200" s="655"/>
      <c r="GE200" s="655"/>
      <c r="GF200" s="655"/>
      <c r="GG200" s="655"/>
      <c r="GH200" s="655"/>
      <c r="GI200" s="655"/>
      <c r="GJ200" s="655"/>
      <c r="GK200" s="655"/>
      <c r="GL200" s="655"/>
      <c r="GM200" s="655"/>
      <c r="GN200" s="655"/>
      <c r="GO200" s="655"/>
      <c r="GP200" s="655"/>
      <c r="GQ200" s="655"/>
      <c r="GR200" s="655"/>
      <c r="GS200" s="655"/>
      <c r="GT200" s="655"/>
      <c r="GU200" s="655"/>
      <c r="GV200" s="655"/>
      <c r="GW200" s="655"/>
      <c r="GX200" s="655"/>
      <c r="GY200" s="655"/>
      <c r="GZ200" s="655"/>
      <c r="HA200" s="655"/>
      <c r="HB200" s="655"/>
      <c r="HC200" s="655"/>
      <c r="HD200" s="655"/>
      <c r="HE200" s="655"/>
      <c r="HF200" s="655"/>
      <c r="HG200" s="655"/>
      <c r="HH200" s="655"/>
      <c r="HI200" s="655"/>
      <c r="HJ200" s="655"/>
      <c r="HK200" s="655"/>
      <c r="HL200" s="655"/>
      <c r="HM200" s="655"/>
      <c r="HN200" s="655"/>
      <c r="HO200" s="655"/>
      <c r="HP200" s="655"/>
      <c r="HQ200" s="655"/>
      <c r="HR200" s="655"/>
      <c r="HS200" s="655"/>
      <c r="HT200" s="655"/>
      <c r="HU200" s="655"/>
      <c r="HV200" s="655"/>
      <c r="HW200" s="655"/>
      <c r="HX200" s="655"/>
      <c r="HY200" s="655"/>
      <c r="HZ200" s="655"/>
      <c r="IA200" s="655"/>
      <c r="IB200" s="655"/>
      <c r="IC200" s="655"/>
      <c r="ID200" s="655"/>
      <c r="IE200" s="655"/>
      <c r="IF200" s="655"/>
      <c r="IG200" s="655"/>
      <c r="IH200" s="655"/>
      <c r="II200" s="655"/>
      <c r="IJ200" s="655"/>
      <c r="IK200" s="655"/>
      <c r="IL200" s="655"/>
      <c r="IM200" s="655"/>
      <c r="IN200" s="655"/>
      <c r="IO200" s="655"/>
    </row>
    <row r="201" spans="1:250" s="648" customFormat="1" ht="42">
      <c r="A201" s="782" t="s">
        <v>432</v>
      </c>
      <c r="B201" s="816" t="s">
        <v>81</v>
      </c>
      <c r="C201" s="816" t="s">
        <v>111</v>
      </c>
      <c r="D201" s="721" t="s">
        <v>692</v>
      </c>
      <c r="E201" s="721" t="s">
        <v>75</v>
      </c>
      <c r="F201" s="845" t="s">
        <v>693</v>
      </c>
      <c r="G201" s="820" t="s">
        <v>84</v>
      </c>
      <c r="H201" s="881">
        <v>3500</v>
      </c>
      <c r="I201" s="819">
        <v>3500</v>
      </c>
      <c r="J201" s="654"/>
      <c r="K201" s="655"/>
      <c r="L201" s="655"/>
      <c r="M201" s="655"/>
      <c r="N201" s="655"/>
      <c r="O201" s="655"/>
      <c r="P201" s="655"/>
      <c r="Q201" s="655"/>
      <c r="R201" s="655"/>
      <c r="S201" s="655"/>
      <c r="T201" s="655"/>
      <c r="U201" s="655"/>
      <c r="V201" s="655"/>
      <c r="W201" s="655"/>
      <c r="X201" s="655"/>
      <c r="Y201" s="655"/>
      <c r="Z201" s="655"/>
      <c r="AA201" s="655"/>
      <c r="AB201" s="655"/>
      <c r="AC201" s="655"/>
      <c r="AD201" s="655"/>
      <c r="AE201" s="655"/>
      <c r="AF201" s="655"/>
      <c r="AG201" s="655"/>
      <c r="AH201" s="655"/>
      <c r="AI201" s="655"/>
      <c r="AJ201" s="655"/>
      <c r="AK201" s="655"/>
      <c r="AL201" s="655"/>
      <c r="AM201" s="655"/>
      <c r="AN201" s="655"/>
      <c r="AO201" s="655"/>
      <c r="AP201" s="655"/>
      <c r="AQ201" s="655"/>
      <c r="AR201" s="655"/>
      <c r="AS201" s="655"/>
      <c r="AT201" s="655"/>
      <c r="AU201" s="655"/>
      <c r="AV201" s="655"/>
      <c r="AW201" s="655"/>
      <c r="AX201" s="655"/>
      <c r="AY201" s="655"/>
      <c r="AZ201" s="655"/>
      <c r="BA201" s="655"/>
      <c r="BB201" s="655"/>
      <c r="BC201" s="655"/>
      <c r="BD201" s="655"/>
      <c r="BE201" s="655"/>
      <c r="BF201" s="655"/>
      <c r="BG201" s="655"/>
      <c r="BH201" s="655"/>
      <c r="BI201" s="655"/>
      <c r="BJ201" s="655"/>
      <c r="BK201" s="655"/>
      <c r="BL201" s="655"/>
      <c r="BM201" s="655"/>
      <c r="BN201" s="655"/>
      <c r="BO201" s="655"/>
      <c r="BP201" s="655"/>
      <c r="BQ201" s="655"/>
      <c r="BR201" s="655"/>
      <c r="BS201" s="655"/>
      <c r="BT201" s="655"/>
      <c r="BU201" s="655"/>
      <c r="BV201" s="655"/>
      <c r="BW201" s="655"/>
      <c r="BX201" s="655"/>
      <c r="BY201" s="655"/>
      <c r="BZ201" s="655"/>
      <c r="CA201" s="655"/>
      <c r="CB201" s="655"/>
      <c r="CC201" s="655"/>
      <c r="CD201" s="655"/>
      <c r="CE201" s="655"/>
      <c r="CF201" s="655"/>
      <c r="CG201" s="655"/>
      <c r="CH201" s="655"/>
      <c r="CI201" s="655"/>
      <c r="CJ201" s="655"/>
      <c r="CK201" s="655"/>
      <c r="CL201" s="655"/>
      <c r="CM201" s="655"/>
      <c r="CN201" s="655"/>
      <c r="CO201" s="655"/>
      <c r="CP201" s="655"/>
      <c r="CQ201" s="655"/>
      <c r="CR201" s="655"/>
      <c r="CS201" s="655"/>
      <c r="CT201" s="655"/>
      <c r="CU201" s="655"/>
      <c r="CV201" s="655"/>
      <c r="CW201" s="655"/>
      <c r="CX201" s="655"/>
      <c r="CY201" s="655"/>
      <c r="CZ201" s="655"/>
      <c r="DA201" s="655"/>
      <c r="DB201" s="655"/>
      <c r="DC201" s="655"/>
      <c r="DD201" s="655"/>
      <c r="DE201" s="655"/>
      <c r="DF201" s="655"/>
      <c r="DG201" s="655"/>
      <c r="DH201" s="655"/>
      <c r="DI201" s="655"/>
      <c r="DJ201" s="655"/>
      <c r="DK201" s="655"/>
      <c r="DL201" s="655"/>
      <c r="DM201" s="655"/>
      <c r="DN201" s="655"/>
      <c r="DO201" s="655"/>
      <c r="DP201" s="655"/>
      <c r="DQ201" s="655"/>
      <c r="DR201" s="655"/>
      <c r="DS201" s="655"/>
      <c r="DT201" s="655"/>
      <c r="DU201" s="655"/>
      <c r="DV201" s="655"/>
      <c r="DW201" s="655"/>
      <c r="DX201" s="655"/>
      <c r="DY201" s="655"/>
      <c r="DZ201" s="655"/>
      <c r="EA201" s="655"/>
      <c r="EB201" s="655"/>
      <c r="EC201" s="655"/>
      <c r="ED201" s="655"/>
      <c r="EE201" s="655"/>
      <c r="EF201" s="655"/>
      <c r="EG201" s="655"/>
      <c r="EH201" s="655"/>
      <c r="EI201" s="655"/>
      <c r="EJ201" s="655"/>
      <c r="EK201" s="655"/>
      <c r="EL201" s="655"/>
      <c r="EM201" s="655"/>
      <c r="EN201" s="655"/>
      <c r="EO201" s="655"/>
      <c r="EP201" s="655"/>
      <c r="EQ201" s="655"/>
      <c r="ER201" s="655"/>
      <c r="ES201" s="655"/>
      <c r="ET201" s="655"/>
      <c r="EU201" s="655"/>
      <c r="EV201" s="655"/>
      <c r="EW201" s="655"/>
      <c r="EX201" s="655"/>
      <c r="EY201" s="655"/>
      <c r="EZ201" s="655"/>
      <c r="FA201" s="655"/>
      <c r="FB201" s="655"/>
      <c r="FC201" s="655"/>
      <c r="FD201" s="655"/>
      <c r="FE201" s="655"/>
      <c r="FF201" s="655"/>
      <c r="FG201" s="655"/>
      <c r="FH201" s="655"/>
      <c r="FI201" s="655"/>
      <c r="FJ201" s="655"/>
      <c r="FK201" s="655"/>
      <c r="FL201" s="655"/>
      <c r="FM201" s="655"/>
      <c r="FN201" s="655"/>
      <c r="FO201" s="655"/>
      <c r="FP201" s="655"/>
      <c r="FQ201" s="655"/>
      <c r="FR201" s="655"/>
      <c r="FS201" s="655"/>
      <c r="FT201" s="655"/>
      <c r="FU201" s="655"/>
      <c r="FV201" s="655"/>
      <c r="FW201" s="655"/>
      <c r="FX201" s="655"/>
      <c r="FY201" s="655"/>
      <c r="FZ201" s="655"/>
      <c r="GA201" s="655"/>
      <c r="GB201" s="655"/>
      <c r="GC201" s="655"/>
      <c r="GD201" s="655"/>
      <c r="GE201" s="655"/>
      <c r="GF201" s="655"/>
      <c r="GG201" s="655"/>
      <c r="GH201" s="655"/>
      <c r="GI201" s="655"/>
      <c r="GJ201" s="655"/>
      <c r="GK201" s="655"/>
      <c r="GL201" s="655"/>
      <c r="GM201" s="655"/>
      <c r="GN201" s="655"/>
      <c r="GO201" s="655"/>
      <c r="GP201" s="655"/>
      <c r="GQ201" s="655"/>
      <c r="GR201" s="655"/>
      <c r="GS201" s="655"/>
      <c r="GT201" s="655"/>
      <c r="GU201" s="655"/>
      <c r="GV201" s="655"/>
      <c r="GW201" s="655"/>
      <c r="GX201" s="655"/>
      <c r="GY201" s="655"/>
      <c r="GZ201" s="655"/>
      <c r="HA201" s="655"/>
      <c r="HB201" s="655"/>
      <c r="HC201" s="655"/>
      <c r="HD201" s="655"/>
      <c r="HE201" s="655"/>
      <c r="HF201" s="655"/>
      <c r="HG201" s="655"/>
      <c r="HH201" s="655"/>
      <c r="HI201" s="655"/>
      <c r="HJ201" s="655"/>
      <c r="HK201" s="655"/>
      <c r="HL201" s="655"/>
      <c r="HM201" s="655"/>
      <c r="HN201" s="655"/>
      <c r="HO201" s="655"/>
      <c r="HP201" s="655"/>
      <c r="HQ201" s="655"/>
      <c r="HR201" s="655"/>
      <c r="HS201" s="655"/>
      <c r="HT201" s="655"/>
      <c r="HU201" s="655"/>
      <c r="HV201" s="655"/>
      <c r="HW201" s="655"/>
      <c r="HX201" s="655"/>
      <c r="HY201" s="655"/>
      <c r="HZ201" s="655"/>
      <c r="IA201" s="655"/>
      <c r="IB201" s="655"/>
      <c r="IC201" s="655"/>
      <c r="ID201" s="655"/>
      <c r="IE201" s="655"/>
      <c r="IF201" s="655"/>
      <c r="IG201" s="655"/>
      <c r="IH201" s="655"/>
      <c r="II201" s="655"/>
      <c r="IJ201" s="655"/>
      <c r="IK201" s="655"/>
      <c r="IL201" s="655"/>
      <c r="IM201" s="655"/>
      <c r="IN201" s="655"/>
      <c r="IO201" s="655"/>
      <c r="IP201" s="655"/>
    </row>
    <row r="202" spans="1:10" s="655" customFormat="1" ht="20.25">
      <c r="A202" s="787" t="s">
        <v>112</v>
      </c>
      <c r="B202" s="821" t="s">
        <v>113</v>
      </c>
      <c r="C202" s="821"/>
      <c r="D202" s="830"/>
      <c r="E202" s="836"/>
      <c r="F202" s="834"/>
      <c r="G202" s="821"/>
      <c r="H202" s="882">
        <f>+H209+H226+H203</f>
        <v>690474.9</v>
      </c>
      <c r="I202" s="822">
        <f>+I209+I226+I203</f>
        <v>421572.95</v>
      </c>
      <c r="J202" s="661"/>
    </row>
    <row r="203" spans="1:10" s="655" customFormat="1" ht="20.25">
      <c r="A203" s="787" t="s">
        <v>262</v>
      </c>
      <c r="B203" s="821" t="s">
        <v>113</v>
      </c>
      <c r="C203" s="821" t="s">
        <v>75</v>
      </c>
      <c r="D203" s="729"/>
      <c r="E203" s="690"/>
      <c r="F203" s="729"/>
      <c r="G203" s="821"/>
      <c r="H203" s="882">
        <f aca="true" t="shared" si="10" ref="H203:I206">H204</f>
        <v>136330</v>
      </c>
      <c r="I203" s="822">
        <f t="shared" si="10"/>
        <v>136330</v>
      </c>
      <c r="J203" s="654"/>
    </row>
    <row r="204" spans="1:10" s="655" customFormat="1" ht="81">
      <c r="A204" s="787" t="s">
        <v>781</v>
      </c>
      <c r="B204" s="821" t="s">
        <v>113</v>
      </c>
      <c r="C204" s="821" t="s">
        <v>75</v>
      </c>
      <c r="D204" s="835" t="s">
        <v>263</v>
      </c>
      <c r="E204" s="836" t="s">
        <v>316</v>
      </c>
      <c r="F204" s="844" t="s">
        <v>318</v>
      </c>
      <c r="G204" s="821"/>
      <c r="H204" s="882">
        <f t="shared" si="10"/>
        <v>136330</v>
      </c>
      <c r="I204" s="822">
        <f t="shared" si="10"/>
        <v>136330</v>
      </c>
      <c r="J204" s="654"/>
    </row>
    <row r="205" spans="1:10" s="655" customFormat="1" ht="63">
      <c r="A205" s="784" t="s">
        <v>605</v>
      </c>
      <c r="B205" s="816" t="s">
        <v>113</v>
      </c>
      <c r="C205" s="816" t="s">
        <v>75</v>
      </c>
      <c r="D205" s="685" t="s">
        <v>149</v>
      </c>
      <c r="E205" s="685" t="s">
        <v>316</v>
      </c>
      <c r="F205" s="806" t="s">
        <v>318</v>
      </c>
      <c r="G205" s="816"/>
      <c r="H205" s="875">
        <f t="shared" si="10"/>
        <v>136330</v>
      </c>
      <c r="I205" s="817">
        <f t="shared" si="10"/>
        <v>136330</v>
      </c>
      <c r="J205" s="654"/>
    </row>
    <row r="206" spans="1:10" s="655" customFormat="1" ht="50.25" customHeight="1">
      <c r="A206" s="784" t="s">
        <v>656</v>
      </c>
      <c r="B206" s="816" t="s">
        <v>364</v>
      </c>
      <c r="C206" s="816" t="s">
        <v>75</v>
      </c>
      <c r="D206" s="838" t="s">
        <v>149</v>
      </c>
      <c r="E206" s="839" t="s">
        <v>75</v>
      </c>
      <c r="F206" s="843" t="s">
        <v>318</v>
      </c>
      <c r="G206" s="816"/>
      <c r="H206" s="875">
        <f t="shared" si="10"/>
        <v>136330</v>
      </c>
      <c r="I206" s="817">
        <f t="shared" si="10"/>
        <v>136330</v>
      </c>
      <c r="J206" s="654"/>
    </row>
    <row r="207" spans="1:10" s="655" customFormat="1" ht="21">
      <c r="A207" s="784" t="s">
        <v>293</v>
      </c>
      <c r="B207" s="816" t="s">
        <v>113</v>
      </c>
      <c r="C207" s="816" t="s">
        <v>75</v>
      </c>
      <c r="D207" s="685" t="s">
        <v>149</v>
      </c>
      <c r="E207" s="685" t="s">
        <v>75</v>
      </c>
      <c r="F207" s="806" t="s">
        <v>345</v>
      </c>
      <c r="G207" s="816"/>
      <c r="H207" s="875">
        <f>+H208</f>
        <v>136330</v>
      </c>
      <c r="I207" s="817">
        <f>+I208</f>
        <v>136330</v>
      </c>
      <c r="J207" s="654"/>
    </row>
    <row r="208" spans="1:10" s="655" customFormat="1" ht="42">
      <c r="A208" s="782" t="s">
        <v>432</v>
      </c>
      <c r="B208" s="823" t="s">
        <v>113</v>
      </c>
      <c r="C208" s="823" t="s">
        <v>75</v>
      </c>
      <c r="D208" s="838" t="s">
        <v>149</v>
      </c>
      <c r="E208" s="839" t="s">
        <v>75</v>
      </c>
      <c r="F208" s="840" t="s">
        <v>345</v>
      </c>
      <c r="G208" s="812" t="s">
        <v>84</v>
      </c>
      <c r="H208" s="877">
        <f>'прил 7'!H187</f>
        <v>136330</v>
      </c>
      <c r="I208" s="877">
        <f>H208</f>
        <v>136330</v>
      </c>
      <c r="J208" s="654"/>
    </row>
    <row r="209" spans="1:10" s="653" customFormat="1" ht="21" hidden="1">
      <c r="A209" s="787" t="s">
        <v>114</v>
      </c>
      <c r="B209" s="821" t="s">
        <v>113</v>
      </c>
      <c r="C209" s="821" t="s">
        <v>76</v>
      </c>
      <c r="D209" s="729"/>
      <c r="E209" s="690"/>
      <c r="F209" s="729"/>
      <c r="G209" s="821"/>
      <c r="H209" s="882">
        <f>H219+H210</f>
        <v>0</v>
      </c>
      <c r="I209" s="822">
        <f>I219+I210</f>
        <v>0</v>
      </c>
      <c r="J209" s="652"/>
    </row>
    <row r="210" spans="1:10" s="653" customFormat="1" ht="60.75" hidden="1">
      <c r="A210" s="787" t="s">
        <v>574</v>
      </c>
      <c r="B210" s="821" t="s">
        <v>113</v>
      </c>
      <c r="C210" s="821" t="s">
        <v>76</v>
      </c>
      <c r="D210" s="835" t="s">
        <v>87</v>
      </c>
      <c r="E210" s="836"/>
      <c r="F210" s="831"/>
      <c r="G210" s="821"/>
      <c r="H210" s="882">
        <f>H211</f>
        <v>0</v>
      </c>
      <c r="I210" s="822">
        <f>I211</f>
        <v>0</v>
      </c>
      <c r="J210" s="652"/>
    </row>
    <row r="211" spans="1:10" s="653" customFormat="1" ht="42" hidden="1">
      <c r="A211" s="784" t="s">
        <v>575</v>
      </c>
      <c r="B211" s="823" t="s">
        <v>113</v>
      </c>
      <c r="C211" s="823" t="s">
        <v>76</v>
      </c>
      <c r="D211" s="685" t="s">
        <v>577</v>
      </c>
      <c r="E211" s="685"/>
      <c r="F211" s="685"/>
      <c r="G211" s="823"/>
      <c r="H211" s="883">
        <f>H212</f>
        <v>0</v>
      </c>
      <c r="I211" s="824">
        <f>I212</f>
        <v>0</v>
      </c>
      <c r="J211" s="652"/>
    </row>
    <row r="212" spans="1:10" s="653" customFormat="1" ht="42" hidden="1">
      <c r="A212" s="784" t="s">
        <v>582</v>
      </c>
      <c r="B212" s="823" t="s">
        <v>113</v>
      </c>
      <c r="C212" s="823" t="s">
        <v>76</v>
      </c>
      <c r="D212" s="838" t="s">
        <v>577</v>
      </c>
      <c r="E212" s="839" t="s">
        <v>76</v>
      </c>
      <c r="F212" s="850"/>
      <c r="G212" s="823"/>
      <c r="H212" s="883">
        <f>H215+H217+H214</f>
        <v>0</v>
      </c>
      <c r="I212" s="824">
        <f>I215+I217+I214</f>
        <v>0</v>
      </c>
      <c r="J212" s="652"/>
    </row>
    <row r="213" spans="1:10" s="653" customFormat="1" ht="63" hidden="1">
      <c r="A213" s="784" t="s">
        <v>667</v>
      </c>
      <c r="B213" s="823" t="s">
        <v>113</v>
      </c>
      <c r="C213" s="823" t="s">
        <v>76</v>
      </c>
      <c r="D213" s="685" t="s">
        <v>577</v>
      </c>
      <c r="E213" s="685" t="s">
        <v>76</v>
      </c>
      <c r="F213" s="685" t="s">
        <v>668</v>
      </c>
      <c r="G213" s="823"/>
      <c r="H213" s="883">
        <f>H214</f>
        <v>0</v>
      </c>
      <c r="I213" s="824">
        <f>I214</f>
        <v>0</v>
      </c>
      <c r="J213" s="652"/>
    </row>
    <row r="214" spans="1:10" s="653" customFormat="1" ht="42" hidden="1">
      <c r="A214" s="784" t="s">
        <v>432</v>
      </c>
      <c r="B214" s="823" t="s">
        <v>113</v>
      </c>
      <c r="C214" s="823" t="s">
        <v>76</v>
      </c>
      <c r="D214" s="838" t="s">
        <v>577</v>
      </c>
      <c r="E214" s="839" t="s">
        <v>76</v>
      </c>
      <c r="F214" s="850" t="s">
        <v>668</v>
      </c>
      <c r="G214" s="823" t="s">
        <v>84</v>
      </c>
      <c r="H214" s="883">
        <v>0</v>
      </c>
      <c r="I214" s="824">
        <v>0</v>
      </c>
      <c r="J214" s="652"/>
    </row>
    <row r="215" spans="1:10" s="653" customFormat="1" ht="51" customHeight="1" hidden="1">
      <c r="A215" s="784" t="s">
        <v>664</v>
      </c>
      <c r="B215" s="823" t="s">
        <v>113</v>
      </c>
      <c r="C215" s="823" t="s">
        <v>76</v>
      </c>
      <c r="D215" s="685" t="s">
        <v>577</v>
      </c>
      <c r="E215" s="685" t="s">
        <v>76</v>
      </c>
      <c r="F215" s="685" t="s">
        <v>576</v>
      </c>
      <c r="G215" s="823"/>
      <c r="H215" s="883">
        <f>H216</f>
        <v>0</v>
      </c>
      <c r="I215" s="824">
        <f>I216</f>
        <v>0</v>
      </c>
      <c r="J215" s="652"/>
    </row>
    <row r="216" spans="1:10" s="653" customFormat="1" ht="42" hidden="1">
      <c r="A216" s="782" t="s">
        <v>432</v>
      </c>
      <c r="B216" s="823" t="s">
        <v>113</v>
      </c>
      <c r="C216" s="823" t="s">
        <v>76</v>
      </c>
      <c r="D216" s="838" t="s">
        <v>577</v>
      </c>
      <c r="E216" s="839" t="s">
        <v>76</v>
      </c>
      <c r="F216" s="850" t="s">
        <v>576</v>
      </c>
      <c r="G216" s="823" t="s">
        <v>84</v>
      </c>
      <c r="H216" s="883">
        <v>0</v>
      </c>
      <c r="I216" s="824">
        <v>0</v>
      </c>
      <c r="J216" s="652"/>
    </row>
    <row r="217" spans="1:10" s="653" customFormat="1" ht="72.75" customHeight="1" hidden="1">
      <c r="A217" s="784" t="s">
        <v>665</v>
      </c>
      <c r="B217" s="823" t="s">
        <v>113</v>
      </c>
      <c r="C217" s="823" t="s">
        <v>76</v>
      </c>
      <c r="D217" s="685" t="s">
        <v>577</v>
      </c>
      <c r="E217" s="685" t="s">
        <v>76</v>
      </c>
      <c r="F217" s="685" t="s">
        <v>579</v>
      </c>
      <c r="G217" s="823"/>
      <c r="H217" s="883">
        <f>H218</f>
        <v>0</v>
      </c>
      <c r="I217" s="824">
        <f>I218</f>
        <v>0</v>
      </c>
      <c r="J217" s="652"/>
    </row>
    <row r="218" spans="1:10" s="653" customFormat="1" ht="42" hidden="1">
      <c r="A218" s="782" t="s">
        <v>432</v>
      </c>
      <c r="B218" s="823" t="s">
        <v>113</v>
      </c>
      <c r="C218" s="823" t="s">
        <v>76</v>
      </c>
      <c r="D218" s="838" t="s">
        <v>577</v>
      </c>
      <c r="E218" s="839" t="s">
        <v>76</v>
      </c>
      <c r="F218" s="850" t="s">
        <v>579</v>
      </c>
      <c r="G218" s="823" t="s">
        <v>84</v>
      </c>
      <c r="H218" s="883">
        <v>0</v>
      </c>
      <c r="I218" s="824">
        <v>0</v>
      </c>
      <c r="J218" s="652"/>
    </row>
    <row r="219" spans="1:10" s="653" customFormat="1" ht="81" hidden="1">
      <c r="A219" s="787" t="s">
        <v>554</v>
      </c>
      <c r="B219" s="821" t="s">
        <v>113</v>
      </c>
      <c r="C219" s="821" t="s">
        <v>76</v>
      </c>
      <c r="D219" s="690" t="s">
        <v>148</v>
      </c>
      <c r="E219" s="690"/>
      <c r="F219" s="851" t="s">
        <v>138</v>
      </c>
      <c r="G219" s="821"/>
      <c r="H219" s="882">
        <f>+H220</f>
        <v>0</v>
      </c>
      <c r="I219" s="822">
        <f>+I220</f>
        <v>0</v>
      </c>
      <c r="J219" s="652"/>
    </row>
    <row r="220" spans="1:10" s="653" customFormat="1" ht="63" hidden="1">
      <c r="A220" s="784" t="s">
        <v>605</v>
      </c>
      <c r="B220" s="816" t="s">
        <v>113</v>
      </c>
      <c r="C220" s="816" t="s">
        <v>76</v>
      </c>
      <c r="D220" s="838" t="s">
        <v>149</v>
      </c>
      <c r="E220" s="839"/>
      <c r="F220" s="843" t="s">
        <v>138</v>
      </c>
      <c r="G220" s="816"/>
      <c r="H220" s="875">
        <f>H221</f>
        <v>0</v>
      </c>
      <c r="I220" s="817">
        <f>I221</f>
        <v>0</v>
      </c>
      <c r="J220" s="652"/>
    </row>
    <row r="221" spans="1:10" s="653" customFormat="1" ht="42" hidden="1">
      <c r="A221" s="784" t="s">
        <v>656</v>
      </c>
      <c r="B221" s="816" t="s">
        <v>364</v>
      </c>
      <c r="C221" s="816" t="s">
        <v>76</v>
      </c>
      <c r="D221" s="685" t="s">
        <v>149</v>
      </c>
      <c r="E221" s="685" t="s">
        <v>75</v>
      </c>
      <c r="F221" s="806" t="s">
        <v>318</v>
      </c>
      <c r="G221" s="816"/>
      <c r="H221" s="875">
        <f>H223+H225</f>
        <v>0</v>
      </c>
      <c r="I221" s="817">
        <f>I223+I225</f>
        <v>0</v>
      </c>
      <c r="J221" s="652"/>
    </row>
    <row r="222" spans="1:10" s="653" customFormat="1" ht="27" customHeight="1" hidden="1">
      <c r="A222" s="784" t="s">
        <v>670</v>
      </c>
      <c r="B222" s="816" t="s">
        <v>113</v>
      </c>
      <c r="C222" s="816" t="s">
        <v>76</v>
      </c>
      <c r="D222" s="838" t="s">
        <v>149</v>
      </c>
      <c r="E222" s="839" t="s">
        <v>75</v>
      </c>
      <c r="F222" s="843" t="s">
        <v>669</v>
      </c>
      <c r="G222" s="816"/>
      <c r="H222" s="875">
        <f>H223</f>
        <v>0</v>
      </c>
      <c r="I222" s="817">
        <f>I223</f>
        <v>0</v>
      </c>
      <c r="J222" s="652"/>
    </row>
    <row r="223" spans="1:10" s="653" customFormat="1" ht="42" hidden="1">
      <c r="A223" s="782" t="s">
        <v>105</v>
      </c>
      <c r="B223" s="823" t="s">
        <v>113</v>
      </c>
      <c r="C223" s="823" t="s">
        <v>76</v>
      </c>
      <c r="D223" s="685" t="s">
        <v>149</v>
      </c>
      <c r="E223" s="685" t="s">
        <v>75</v>
      </c>
      <c r="F223" s="807" t="s">
        <v>669</v>
      </c>
      <c r="G223" s="812" t="s">
        <v>104</v>
      </c>
      <c r="H223" s="877">
        <v>0</v>
      </c>
      <c r="I223" s="813">
        <v>0</v>
      </c>
      <c r="J223" s="652"/>
    </row>
    <row r="224" spans="1:10" s="653" customFormat="1" ht="51" customHeight="1" hidden="1">
      <c r="A224" s="784" t="s">
        <v>447</v>
      </c>
      <c r="B224" s="816" t="s">
        <v>113</v>
      </c>
      <c r="C224" s="816" t="s">
        <v>76</v>
      </c>
      <c r="D224" s="838" t="s">
        <v>149</v>
      </c>
      <c r="E224" s="839" t="s">
        <v>75</v>
      </c>
      <c r="F224" s="843" t="s">
        <v>448</v>
      </c>
      <c r="G224" s="816"/>
      <c r="H224" s="875">
        <f>H225</f>
        <v>0</v>
      </c>
      <c r="I224" s="817">
        <f>I225</f>
        <v>0</v>
      </c>
      <c r="J224" s="652"/>
    </row>
    <row r="225" spans="1:10" s="653" customFormat="1" ht="42" hidden="1">
      <c r="A225" s="782" t="s">
        <v>105</v>
      </c>
      <c r="B225" s="823" t="s">
        <v>113</v>
      </c>
      <c r="C225" s="823" t="s">
        <v>76</v>
      </c>
      <c r="D225" s="685" t="s">
        <v>149</v>
      </c>
      <c r="E225" s="685" t="s">
        <v>75</v>
      </c>
      <c r="F225" s="807" t="s">
        <v>448</v>
      </c>
      <c r="G225" s="812" t="s">
        <v>104</v>
      </c>
      <c r="H225" s="877">
        <v>0</v>
      </c>
      <c r="I225" s="813">
        <v>0</v>
      </c>
      <c r="J225" s="652"/>
    </row>
    <row r="226" spans="1:10" s="653" customFormat="1" ht="21">
      <c r="A226" s="787" t="s">
        <v>115</v>
      </c>
      <c r="B226" s="821" t="s">
        <v>113</v>
      </c>
      <c r="C226" s="821" t="s">
        <v>102</v>
      </c>
      <c r="D226" s="830"/>
      <c r="E226" s="836"/>
      <c r="F226" s="834"/>
      <c r="G226" s="821"/>
      <c r="H226" s="882">
        <f>+H227+H233+H245</f>
        <v>554144.9</v>
      </c>
      <c r="I226" s="822">
        <f>+I227+I233+I245</f>
        <v>285242.95</v>
      </c>
      <c r="J226" s="652"/>
    </row>
    <row r="227" spans="1:10" s="665" customFormat="1" ht="95.25" customHeight="1">
      <c r="A227" s="787" t="s">
        <v>781</v>
      </c>
      <c r="B227" s="821" t="s">
        <v>113</v>
      </c>
      <c r="C227" s="821" t="s">
        <v>102</v>
      </c>
      <c r="D227" s="690" t="s">
        <v>148</v>
      </c>
      <c r="E227" s="690" t="s">
        <v>316</v>
      </c>
      <c r="F227" s="851" t="s">
        <v>318</v>
      </c>
      <c r="G227" s="821"/>
      <c r="H227" s="882">
        <f>+H228</f>
        <v>554144.9</v>
      </c>
      <c r="I227" s="822">
        <f>+I228</f>
        <v>285242.95</v>
      </c>
      <c r="J227" s="664"/>
    </row>
    <row r="228" spans="1:10" s="650" customFormat="1" ht="72.75" customHeight="1">
      <c r="A228" s="784" t="s">
        <v>604</v>
      </c>
      <c r="B228" s="816" t="s">
        <v>113</v>
      </c>
      <c r="C228" s="816" t="s">
        <v>102</v>
      </c>
      <c r="D228" s="838" t="s">
        <v>149</v>
      </c>
      <c r="E228" s="839" t="s">
        <v>316</v>
      </c>
      <c r="F228" s="843" t="s">
        <v>318</v>
      </c>
      <c r="G228" s="816"/>
      <c r="H228" s="875">
        <f>+H229+H240</f>
        <v>554144.9</v>
      </c>
      <c r="I228" s="817">
        <f>+I229+I240</f>
        <v>285242.95</v>
      </c>
      <c r="J228" s="649"/>
    </row>
    <row r="229" spans="1:10" s="650" customFormat="1" ht="57" customHeight="1">
      <c r="A229" s="784" t="s">
        <v>656</v>
      </c>
      <c r="B229" s="816" t="s">
        <v>113</v>
      </c>
      <c r="C229" s="816" t="s">
        <v>102</v>
      </c>
      <c r="D229" s="685" t="s">
        <v>149</v>
      </c>
      <c r="E229" s="685" t="s">
        <v>75</v>
      </c>
      <c r="F229" s="806" t="s">
        <v>318</v>
      </c>
      <c r="G229" s="816"/>
      <c r="H229" s="875">
        <f>H230</f>
        <v>554144.9</v>
      </c>
      <c r="I229" s="817">
        <f>I230</f>
        <v>285242.95</v>
      </c>
      <c r="J229" s="649"/>
    </row>
    <row r="230" spans="1:10" s="650" customFormat="1" ht="21">
      <c r="A230" s="784" t="s">
        <v>151</v>
      </c>
      <c r="B230" s="816" t="s">
        <v>113</v>
      </c>
      <c r="C230" s="816" t="s">
        <v>102</v>
      </c>
      <c r="D230" s="838" t="s">
        <v>149</v>
      </c>
      <c r="E230" s="839" t="s">
        <v>75</v>
      </c>
      <c r="F230" s="843" t="s">
        <v>346</v>
      </c>
      <c r="G230" s="816"/>
      <c r="H230" s="875">
        <f>SUM(H231:H232)</f>
        <v>554144.9</v>
      </c>
      <c r="I230" s="817">
        <f>SUM(I231:I232)</f>
        <v>285242.95</v>
      </c>
      <c r="J230" s="649"/>
    </row>
    <row r="231" spans="1:10" s="650" customFormat="1" ht="42" hidden="1">
      <c r="A231" s="782" t="s">
        <v>432</v>
      </c>
      <c r="B231" s="816" t="s">
        <v>113</v>
      </c>
      <c r="C231" s="816" t="s">
        <v>102</v>
      </c>
      <c r="D231" s="685" t="s">
        <v>149</v>
      </c>
      <c r="E231" s="685" t="s">
        <v>75</v>
      </c>
      <c r="F231" s="806" t="s">
        <v>346</v>
      </c>
      <c r="G231" s="816" t="s">
        <v>84</v>
      </c>
      <c r="H231" s="875">
        <v>0</v>
      </c>
      <c r="I231" s="817">
        <v>0</v>
      </c>
      <c r="J231" s="649"/>
    </row>
    <row r="232" spans="1:10" s="650" customFormat="1" ht="42">
      <c r="A232" s="782" t="s">
        <v>105</v>
      </c>
      <c r="B232" s="816" t="s">
        <v>113</v>
      </c>
      <c r="C232" s="816" t="s">
        <v>102</v>
      </c>
      <c r="D232" s="838" t="s">
        <v>149</v>
      </c>
      <c r="E232" s="839" t="s">
        <v>75</v>
      </c>
      <c r="F232" s="843" t="s">
        <v>346</v>
      </c>
      <c r="G232" s="816" t="s">
        <v>104</v>
      </c>
      <c r="H232" s="875">
        <f>233412+350732.9-30000</f>
        <v>554144.9</v>
      </c>
      <c r="I232" s="817">
        <f>320000-4757.05-30000</f>
        <v>285242.95</v>
      </c>
      <c r="J232" s="649"/>
    </row>
    <row r="233" spans="1:10" s="650" customFormat="1" ht="55.5" customHeight="1" hidden="1">
      <c r="A233" s="787" t="str">
        <f>'прил 7'!A226</f>
        <v>Муниципальная программа "Комплексное развитие сельских территорий Ивановского сельсовета Рыльского района Курской области"</v>
      </c>
      <c r="B233" s="821" t="s">
        <v>113</v>
      </c>
      <c r="C233" s="821" t="s">
        <v>102</v>
      </c>
      <c r="D233" s="690" t="s">
        <v>160</v>
      </c>
      <c r="E233" s="690"/>
      <c r="F233" s="837" t="s">
        <v>138</v>
      </c>
      <c r="G233" s="821"/>
      <c r="H233" s="882">
        <f>H234</f>
        <v>0</v>
      </c>
      <c r="I233" s="822">
        <f>I234</f>
        <v>0</v>
      </c>
      <c r="J233" s="666" t="e">
        <f>#REF!+#REF!+#REF!+#REF!+I237</f>
        <v>#REF!</v>
      </c>
    </row>
    <row r="234" spans="1:10" s="650" customFormat="1" ht="21" hidden="1">
      <c r="A234" s="786" t="str">
        <f>'прил 7'!A227</f>
        <v>Подпрограмма: Благоустройство сельских территорий"</v>
      </c>
      <c r="B234" s="823" t="s">
        <v>113</v>
      </c>
      <c r="C234" s="823" t="s">
        <v>102</v>
      </c>
      <c r="D234" s="838" t="s">
        <v>161</v>
      </c>
      <c r="E234" s="839" t="s">
        <v>316</v>
      </c>
      <c r="F234" s="840" t="s">
        <v>318</v>
      </c>
      <c r="G234" s="823"/>
      <c r="H234" s="883">
        <f>H235+H238</f>
        <v>0</v>
      </c>
      <c r="I234" s="824">
        <f>I235+I238</f>
        <v>0</v>
      </c>
      <c r="J234" s="649"/>
    </row>
    <row r="235" spans="1:10" s="650" customFormat="1" ht="49.5" customHeight="1" hidden="1">
      <c r="A235" s="786" t="str">
        <f>'прил 7'!A228</f>
        <v>Основное мероприятие: Обустройство площадок накопления твердых коммунальных отходов"</v>
      </c>
      <c r="B235" s="816" t="s">
        <v>113</v>
      </c>
      <c r="C235" s="816" t="s">
        <v>102</v>
      </c>
      <c r="D235" s="685" t="s">
        <v>161</v>
      </c>
      <c r="E235" s="685" t="s">
        <v>75</v>
      </c>
      <c r="F235" s="806" t="s">
        <v>318</v>
      </c>
      <c r="G235" s="816"/>
      <c r="H235" s="875">
        <f>H236</f>
        <v>0</v>
      </c>
      <c r="I235" s="817">
        <f>I236</f>
        <v>0</v>
      </c>
      <c r="J235" s="649"/>
    </row>
    <row r="236" spans="1:10" s="650" customFormat="1" ht="21" hidden="1">
      <c r="A236" s="786" t="str">
        <f>'прил 7'!A229</f>
        <v>Обеспечение комплексного развития сельских территорий</v>
      </c>
      <c r="B236" s="816" t="s">
        <v>113</v>
      </c>
      <c r="C236" s="816" t="s">
        <v>102</v>
      </c>
      <c r="D236" s="838" t="s">
        <v>161</v>
      </c>
      <c r="E236" s="839" t="s">
        <v>75</v>
      </c>
      <c r="F236" s="843" t="s">
        <v>732</v>
      </c>
      <c r="G236" s="816"/>
      <c r="H236" s="875">
        <f>+H237</f>
        <v>0</v>
      </c>
      <c r="I236" s="817">
        <f>+I237</f>
        <v>0</v>
      </c>
      <c r="J236" s="649"/>
    </row>
    <row r="237" spans="1:10" s="650" customFormat="1" ht="42" hidden="1">
      <c r="A237" s="786" t="str">
        <f>'прил 7'!A230</f>
        <v>Закупка товаров, работ и услуг для обеспечения государственных (муниципальных) нужд</v>
      </c>
      <c r="B237" s="823" t="s">
        <v>113</v>
      </c>
      <c r="C237" s="823" t="s">
        <v>102</v>
      </c>
      <c r="D237" s="685" t="s">
        <v>161</v>
      </c>
      <c r="E237" s="685" t="s">
        <v>75</v>
      </c>
      <c r="F237" s="807" t="s">
        <v>732</v>
      </c>
      <c r="G237" s="812" t="s">
        <v>84</v>
      </c>
      <c r="H237" s="877"/>
      <c r="I237" s="813"/>
      <c r="J237" s="649"/>
    </row>
    <row r="238" spans="1:10" s="650" customFormat="1" ht="21" hidden="1">
      <c r="A238" s="786" t="str">
        <f>'прил 7'!A231</f>
        <v>Реализация комплексного развития сельских территорий</v>
      </c>
      <c r="B238" s="816" t="s">
        <v>113</v>
      </c>
      <c r="C238" s="816" t="s">
        <v>102</v>
      </c>
      <c r="D238" s="838" t="s">
        <v>161</v>
      </c>
      <c r="E238" s="839" t="s">
        <v>75</v>
      </c>
      <c r="F238" s="843" t="s">
        <v>732</v>
      </c>
      <c r="G238" s="816"/>
      <c r="H238" s="875">
        <f>H239</f>
        <v>0</v>
      </c>
      <c r="I238" s="817">
        <f>I239</f>
        <v>0</v>
      </c>
      <c r="J238" s="649"/>
    </row>
    <row r="239" spans="1:10" s="650" customFormat="1" ht="42.75" customHeight="1" hidden="1">
      <c r="A239" s="786" t="str">
        <f>'прил 7'!A232</f>
        <v>Закупка товаров, работ и услуг для обеспечения государственных (муниципальных) нужд</v>
      </c>
      <c r="B239" s="816" t="s">
        <v>113</v>
      </c>
      <c r="C239" s="816" t="s">
        <v>102</v>
      </c>
      <c r="D239" s="685" t="s">
        <v>161</v>
      </c>
      <c r="E239" s="685" t="s">
        <v>75</v>
      </c>
      <c r="F239" s="806" t="s">
        <v>732</v>
      </c>
      <c r="G239" s="816" t="s">
        <v>84</v>
      </c>
      <c r="H239" s="875">
        <v>0</v>
      </c>
      <c r="I239" s="817">
        <v>0</v>
      </c>
      <c r="J239" s="649"/>
    </row>
    <row r="240" spans="1:10" s="650" customFormat="1" ht="30.75" customHeight="1" hidden="1">
      <c r="A240" s="784" t="s">
        <v>547</v>
      </c>
      <c r="B240" s="816" t="s">
        <v>113</v>
      </c>
      <c r="C240" s="816" t="s">
        <v>102</v>
      </c>
      <c r="D240" s="685" t="s">
        <v>149</v>
      </c>
      <c r="E240" s="685" t="s">
        <v>76</v>
      </c>
      <c r="F240" s="806" t="s">
        <v>318</v>
      </c>
      <c r="G240" s="816"/>
      <c r="H240" s="875">
        <f>H241+H243</f>
        <v>0</v>
      </c>
      <c r="I240" s="817">
        <f>I241+I243</f>
        <v>0</v>
      </c>
      <c r="J240" s="649"/>
    </row>
    <row r="241" spans="1:10" s="650" customFormat="1" ht="21" hidden="1">
      <c r="A241" s="784" t="s">
        <v>548</v>
      </c>
      <c r="B241" s="816" t="s">
        <v>113</v>
      </c>
      <c r="C241" s="816" t="s">
        <v>102</v>
      </c>
      <c r="D241" s="838" t="s">
        <v>149</v>
      </c>
      <c r="E241" s="839" t="s">
        <v>76</v>
      </c>
      <c r="F241" s="843" t="s">
        <v>544</v>
      </c>
      <c r="G241" s="816"/>
      <c r="H241" s="875">
        <f>SUM(H242:H242)</f>
        <v>0</v>
      </c>
      <c r="I241" s="817">
        <f>SUM(I242:I242)</f>
        <v>0</v>
      </c>
      <c r="J241" s="649"/>
    </row>
    <row r="242" spans="1:10" s="650" customFormat="1" ht="42" hidden="1">
      <c r="A242" s="782" t="s">
        <v>432</v>
      </c>
      <c r="B242" s="816" t="s">
        <v>113</v>
      </c>
      <c r="C242" s="816" t="s">
        <v>102</v>
      </c>
      <c r="D242" s="685" t="s">
        <v>149</v>
      </c>
      <c r="E242" s="685" t="s">
        <v>76</v>
      </c>
      <c r="F242" s="806" t="s">
        <v>544</v>
      </c>
      <c r="G242" s="816" t="s">
        <v>84</v>
      </c>
      <c r="H242" s="875">
        <v>0</v>
      </c>
      <c r="I242" s="817">
        <v>0</v>
      </c>
      <c r="J242" s="649"/>
    </row>
    <row r="243" spans="1:10" s="650" customFormat="1" ht="42" hidden="1">
      <c r="A243" s="784" t="s">
        <v>546</v>
      </c>
      <c r="B243" s="816" t="s">
        <v>113</v>
      </c>
      <c r="C243" s="816" t="s">
        <v>102</v>
      </c>
      <c r="D243" s="838" t="s">
        <v>149</v>
      </c>
      <c r="E243" s="839" t="s">
        <v>76</v>
      </c>
      <c r="F243" s="843" t="s">
        <v>545</v>
      </c>
      <c r="G243" s="816"/>
      <c r="H243" s="875">
        <f>SUM(H244:H244)</f>
        <v>0</v>
      </c>
      <c r="I243" s="817">
        <f>SUM(I244:I244)</f>
        <v>0</v>
      </c>
      <c r="J243" s="649"/>
    </row>
    <row r="244" spans="1:10" s="650" customFormat="1" ht="42" hidden="1">
      <c r="A244" s="782" t="s">
        <v>432</v>
      </c>
      <c r="B244" s="816" t="s">
        <v>113</v>
      </c>
      <c r="C244" s="816" t="s">
        <v>102</v>
      </c>
      <c r="D244" s="685" t="s">
        <v>149</v>
      </c>
      <c r="E244" s="685" t="s">
        <v>76</v>
      </c>
      <c r="F244" s="806" t="s">
        <v>545</v>
      </c>
      <c r="G244" s="816" t="s">
        <v>84</v>
      </c>
      <c r="H244" s="875">
        <v>0</v>
      </c>
      <c r="I244" s="817">
        <v>0</v>
      </c>
      <c r="J244" s="649"/>
    </row>
    <row r="245" spans="1:11" s="650" customFormat="1" ht="60.75" hidden="1">
      <c r="A245" s="787" t="s">
        <v>766</v>
      </c>
      <c r="B245" s="821" t="s">
        <v>113</v>
      </c>
      <c r="C245" s="821" t="s">
        <v>102</v>
      </c>
      <c r="D245" s="835" t="s">
        <v>534</v>
      </c>
      <c r="E245" s="836"/>
      <c r="F245" s="844" t="s">
        <v>138</v>
      </c>
      <c r="G245" s="821"/>
      <c r="H245" s="882">
        <f>H246</f>
        <v>0</v>
      </c>
      <c r="I245" s="822">
        <f>I246</f>
        <v>0</v>
      </c>
      <c r="K245" s="666"/>
    </row>
    <row r="246" spans="1:11" s="650" customFormat="1" ht="42" hidden="1">
      <c r="A246" s="791" t="s">
        <v>521</v>
      </c>
      <c r="B246" s="823" t="s">
        <v>113</v>
      </c>
      <c r="C246" s="823" t="s">
        <v>102</v>
      </c>
      <c r="D246" s="685" t="s">
        <v>535</v>
      </c>
      <c r="E246" s="685" t="s">
        <v>316</v>
      </c>
      <c r="F246" s="807" t="s">
        <v>318</v>
      </c>
      <c r="G246" s="823"/>
      <c r="H246" s="883">
        <f>H247</f>
        <v>0</v>
      </c>
      <c r="I246" s="824">
        <f>I247</f>
        <v>0</v>
      </c>
      <c r="K246" s="649"/>
    </row>
    <row r="247" spans="1:11" s="650" customFormat="1" ht="48.75" customHeight="1" hidden="1">
      <c r="A247" s="784" t="s">
        <v>685</v>
      </c>
      <c r="B247" s="816" t="s">
        <v>113</v>
      </c>
      <c r="C247" s="816" t="s">
        <v>102</v>
      </c>
      <c r="D247" s="838" t="s">
        <v>535</v>
      </c>
      <c r="E247" s="839" t="s">
        <v>684</v>
      </c>
      <c r="F247" s="843" t="s">
        <v>318</v>
      </c>
      <c r="G247" s="816"/>
      <c r="H247" s="875">
        <f>H248+H250</f>
        <v>0</v>
      </c>
      <c r="I247" s="817">
        <f>I248+I250</f>
        <v>0</v>
      </c>
      <c r="K247" s="649"/>
    </row>
    <row r="248" spans="1:11" s="650" customFormat="1" ht="21" hidden="1">
      <c r="A248" s="784" t="s">
        <v>523</v>
      </c>
      <c r="B248" s="816" t="s">
        <v>113</v>
      </c>
      <c r="C248" s="816" t="s">
        <v>102</v>
      </c>
      <c r="D248" s="838" t="s">
        <v>535</v>
      </c>
      <c r="E248" s="839" t="s">
        <v>75</v>
      </c>
      <c r="F248" s="843" t="s">
        <v>524</v>
      </c>
      <c r="G248" s="816"/>
      <c r="H248" s="875">
        <f>+H249</f>
        <v>0</v>
      </c>
      <c r="I248" s="817">
        <f>+I249</f>
        <v>0</v>
      </c>
      <c r="K248" s="649"/>
    </row>
    <row r="249" spans="1:11" s="650" customFormat="1" ht="42" hidden="1">
      <c r="A249" s="782" t="s">
        <v>432</v>
      </c>
      <c r="B249" s="823" t="s">
        <v>113</v>
      </c>
      <c r="C249" s="823" t="s">
        <v>102</v>
      </c>
      <c r="D249" s="685" t="s">
        <v>535</v>
      </c>
      <c r="E249" s="685" t="s">
        <v>75</v>
      </c>
      <c r="F249" s="807" t="s">
        <v>524</v>
      </c>
      <c r="G249" s="812" t="s">
        <v>84</v>
      </c>
      <c r="H249" s="877">
        <v>0</v>
      </c>
      <c r="I249" s="813">
        <v>0</v>
      </c>
      <c r="K249" s="649"/>
    </row>
    <row r="250" spans="1:11" s="650" customFormat="1" ht="39.75" customHeight="1" hidden="1">
      <c r="A250" s="784" t="s">
        <v>686</v>
      </c>
      <c r="B250" s="816" t="s">
        <v>113</v>
      </c>
      <c r="C250" s="816" t="s">
        <v>102</v>
      </c>
      <c r="D250" s="838" t="s">
        <v>535</v>
      </c>
      <c r="E250" s="839" t="s">
        <v>684</v>
      </c>
      <c r="F250" s="843" t="s">
        <v>687</v>
      </c>
      <c r="G250" s="816"/>
      <c r="H250" s="875">
        <f>H251</f>
        <v>0</v>
      </c>
      <c r="I250" s="817">
        <f>I251</f>
        <v>0</v>
      </c>
      <c r="K250" s="649"/>
    </row>
    <row r="251" spans="1:11" s="650" customFormat="1" ht="42" hidden="1">
      <c r="A251" s="782" t="s">
        <v>432</v>
      </c>
      <c r="B251" s="823" t="s">
        <v>113</v>
      </c>
      <c r="C251" s="823" t="s">
        <v>102</v>
      </c>
      <c r="D251" s="685" t="s">
        <v>535</v>
      </c>
      <c r="E251" s="685" t="s">
        <v>684</v>
      </c>
      <c r="F251" s="806" t="s">
        <v>687</v>
      </c>
      <c r="G251" s="812" t="s">
        <v>84</v>
      </c>
      <c r="H251" s="875">
        <v>0</v>
      </c>
      <c r="I251" s="817">
        <v>0</v>
      </c>
      <c r="K251" s="649"/>
    </row>
    <row r="252" spans="1:10" s="650" customFormat="1" ht="21" hidden="1">
      <c r="A252" s="779" t="s">
        <v>126</v>
      </c>
      <c r="B252" s="809" t="s">
        <v>91</v>
      </c>
      <c r="C252" s="809"/>
      <c r="D252" s="830"/>
      <c r="E252" s="836"/>
      <c r="F252" s="855"/>
      <c r="G252" s="812"/>
      <c r="H252" s="873">
        <f aca="true" t="shared" si="11" ref="H252:I254">+H253</f>
        <v>0</v>
      </c>
      <c r="I252" s="811">
        <f t="shared" si="11"/>
        <v>0</v>
      </c>
      <c r="J252" s="649"/>
    </row>
    <row r="253" spans="1:10" s="650" customFormat="1" ht="21" hidden="1">
      <c r="A253" s="779" t="s">
        <v>518</v>
      </c>
      <c r="B253" s="809" t="s">
        <v>91</v>
      </c>
      <c r="C253" s="809" t="s">
        <v>91</v>
      </c>
      <c r="D253" s="729"/>
      <c r="E253" s="690"/>
      <c r="F253" s="851"/>
      <c r="G253" s="812"/>
      <c r="H253" s="873">
        <f t="shared" si="11"/>
        <v>0</v>
      </c>
      <c r="I253" s="811">
        <f t="shared" si="11"/>
        <v>0</v>
      </c>
      <c r="J253" s="649"/>
    </row>
    <row r="254" spans="1:10" s="650" customFormat="1" ht="87" customHeight="1" hidden="1">
      <c r="A254" s="779" t="s">
        <v>627</v>
      </c>
      <c r="B254" s="809" t="s">
        <v>91</v>
      </c>
      <c r="C254" s="809" t="s">
        <v>91</v>
      </c>
      <c r="D254" s="835" t="s">
        <v>152</v>
      </c>
      <c r="E254" s="836"/>
      <c r="F254" s="855" t="s">
        <v>138</v>
      </c>
      <c r="G254" s="809"/>
      <c r="H254" s="873">
        <f t="shared" si="11"/>
        <v>0</v>
      </c>
      <c r="I254" s="811">
        <f t="shared" si="11"/>
        <v>0</v>
      </c>
      <c r="J254" s="649"/>
    </row>
    <row r="255" spans="1:10" s="650" customFormat="1" ht="32.25" customHeight="1" hidden="1">
      <c r="A255" s="782" t="s">
        <v>603</v>
      </c>
      <c r="B255" s="812" t="s">
        <v>91</v>
      </c>
      <c r="C255" s="812" t="s">
        <v>91</v>
      </c>
      <c r="D255" s="776" t="s">
        <v>128</v>
      </c>
      <c r="E255" s="685"/>
      <c r="F255" s="806" t="s">
        <v>138</v>
      </c>
      <c r="G255" s="812"/>
      <c r="H255" s="877">
        <f>H256</f>
        <v>0</v>
      </c>
      <c r="I255" s="813">
        <f>I256</f>
        <v>0</v>
      </c>
      <c r="J255" s="649"/>
    </row>
    <row r="256" spans="1:10" s="650" customFormat="1" ht="52.5" customHeight="1" hidden="1">
      <c r="A256" s="782" t="s">
        <v>348</v>
      </c>
      <c r="B256" s="812" t="s">
        <v>91</v>
      </c>
      <c r="C256" s="812" t="s">
        <v>91</v>
      </c>
      <c r="D256" s="842" t="s">
        <v>349</v>
      </c>
      <c r="E256" s="839" t="s">
        <v>75</v>
      </c>
      <c r="F256" s="843" t="s">
        <v>350</v>
      </c>
      <c r="G256" s="812"/>
      <c r="H256" s="877">
        <f>H257</f>
        <v>0</v>
      </c>
      <c r="I256" s="813">
        <f>I257</f>
        <v>0</v>
      </c>
      <c r="J256" s="649"/>
    </row>
    <row r="257" spans="1:10" s="650" customFormat="1" ht="21" hidden="1">
      <c r="A257" s="782" t="s">
        <v>153</v>
      </c>
      <c r="B257" s="812" t="s">
        <v>91</v>
      </c>
      <c r="C257" s="812" t="s">
        <v>91</v>
      </c>
      <c r="D257" s="776" t="s">
        <v>128</v>
      </c>
      <c r="E257" s="685" t="s">
        <v>75</v>
      </c>
      <c r="F257" s="806" t="s">
        <v>350</v>
      </c>
      <c r="G257" s="812"/>
      <c r="H257" s="877">
        <f>+H258</f>
        <v>0</v>
      </c>
      <c r="I257" s="813">
        <f>+I258</f>
        <v>0</v>
      </c>
      <c r="J257" s="649"/>
    </row>
    <row r="258" spans="1:10" s="650" customFormat="1" ht="23.25" customHeight="1" hidden="1">
      <c r="A258" s="782" t="s">
        <v>432</v>
      </c>
      <c r="B258" s="812" t="s">
        <v>91</v>
      </c>
      <c r="C258" s="812" t="s">
        <v>91</v>
      </c>
      <c r="D258" s="842" t="s">
        <v>128</v>
      </c>
      <c r="E258" s="839" t="s">
        <v>75</v>
      </c>
      <c r="F258" s="843" t="s">
        <v>350</v>
      </c>
      <c r="G258" s="812" t="s">
        <v>84</v>
      </c>
      <c r="H258" s="877">
        <f>0</f>
        <v>0</v>
      </c>
      <c r="I258" s="813">
        <f>0</f>
        <v>0</v>
      </c>
      <c r="J258" s="649"/>
    </row>
    <row r="259" spans="1:10" s="653" customFormat="1" ht="21">
      <c r="A259" s="780" t="s">
        <v>116</v>
      </c>
      <c r="B259" s="809" t="s">
        <v>117</v>
      </c>
      <c r="C259" s="809"/>
      <c r="D259" s="729"/>
      <c r="E259" s="690"/>
      <c r="F259" s="729"/>
      <c r="G259" s="809"/>
      <c r="H259" s="873">
        <f>+H260+H286</f>
        <v>2589355</v>
      </c>
      <c r="I259" s="811">
        <f>+I260+I286</f>
        <v>2589355</v>
      </c>
      <c r="J259" s="662"/>
    </row>
    <row r="260" spans="1:10" s="653" customFormat="1" ht="21">
      <c r="A260" s="780" t="s">
        <v>118</v>
      </c>
      <c r="B260" s="809" t="s">
        <v>117</v>
      </c>
      <c r="C260" s="809" t="s">
        <v>75</v>
      </c>
      <c r="D260" s="830"/>
      <c r="E260" s="836"/>
      <c r="F260" s="834"/>
      <c r="G260" s="809"/>
      <c r="H260" s="873">
        <f>+H261</f>
        <v>2589355</v>
      </c>
      <c r="I260" s="811">
        <f>+I261</f>
        <v>2589355</v>
      </c>
      <c r="J260" s="652"/>
    </row>
    <row r="261" spans="1:10" s="653" customFormat="1" ht="60.75" customHeight="1">
      <c r="A261" s="780" t="s">
        <v>715</v>
      </c>
      <c r="B261" s="809" t="s">
        <v>117</v>
      </c>
      <c r="C261" s="809" t="s">
        <v>75</v>
      </c>
      <c r="D261" s="690" t="s">
        <v>137</v>
      </c>
      <c r="E261" s="690" t="s">
        <v>316</v>
      </c>
      <c r="F261" s="837" t="s">
        <v>318</v>
      </c>
      <c r="G261" s="809"/>
      <c r="H261" s="873">
        <f>+H262+H277</f>
        <v>2589355</v>
      </c>
      <c r="I261" s="811">
        <f>+I262+I277</f>
        <v>2589355</v>
      </c>
      <c r="J261" s="652"/>
    </row>
    <row r="262" spans="1:10" s="653" customFormat="1" ht="36" customHeight="1">
      <c r="A262" s="781" t="s">
        <v>602</v>
      </c>
      <c r="B262" s="812" t="s">
        <v>117</v>
      </c>
      <c r="C262" s="812" t="s">
        <v>75</v>
      </c>
      <c r="D262" s="838" t="s">
        <v>139</v>
      </c>
      <c r="E262" s="839" t="s">
        <v>316</v>
      </c>
      <c r="F262" s="840" t="s">
        <v>318</v>
      </c>
      <c r="G262" s="812"/>
      <c r="H262" s="877">
        <f>H263</f>
        <v>2589355</v>
      </c>
      <c r="I262" s="813">
        <f>I263</f>
        <v>2589355</v>
      </c>
      <c r="J262" s="652"/>
    </row>
    <row r="263" spans="1:10" s="653" customFormat="1" ht="36" customHeight="1">
      <c r="A263" s="781" t="s">
        <v>351</v>
      </c>
      <c r="B263" s="812" t="s">
        <v>117</v>
      </c>
      <c r="C263" s="812" t="s">
        <v>75</v>
      </c>
      <c r="D263" s="685" t="s">
        <v>139</v>
      </c>
      <c r="E263" s="685" t="s">
        <v>75</v>
      </c>
      <c r="F263" s="807" t="s">
        <v>318</v>
      </c>
      <c r="G263" s="812"/>
      <c r="H263" s="877">
        <f>H268+H271+H273+H275+H266+H264</f>
        <v>2589355</v>
      </c>
      <c r="I263" s="813">
        <f>I268+I271+I273+I275+I266+I264</f>
        <v>2589355</v>
      </c>
      <c r="J263" s="652"/>
    </row>
    <row r="264" spans="1:10" s="653" customFormat="1" ht="65.25" customHeight="1" hidden="1">
      <c r="A264" s="781" t="s">
        <v>696</v>
      </c>
      <c r="B264" s="812" t="s">
        <v>117</v>
      </c>
      <c r="C264" s="812" t="s">
        <v>75</v>
      </c>
      <c r="D264" s="838" t="s">
        <v>139</v>
      </c>
      <c r="E264" s="839" t="s">
        <v>75</v>
      </c>
      <c r="F264" s="840" t="s">
        <v>355</v>
      </c>
      <c r="G264" s="812"/>
      <c r="H264" s="877">
        <f>H265</f>
        <v>0</v>
      </c>
      <c r="I264" s="813">
        <f>I265</f>
        <v>0</v>
      </c>
      <c r="J264" s="652"/>
    </row>
    <row r="265" spans="1:10" s="653" customFormat="1" ht="69" customHeight="1" hidden="1">
      <c r="A265" s="781" t="s">
        <v>82</v>
      </c>
      <c r="B265" s="812" t="s">
        <v>117</v>
      </c>
      <c r="C265" s="812" t="s">
        <v>75</v>
      </c>
      <c r="D265" s="685" t="s">
        <v>139</v>
      </c>
      <c r="E265" s="685" t="s">
        <v>75</v>
      </c>
      <c r="F265" s="807" t="s">
        <v>355</v>
      </c>
      <c r="G265" s="812" t="s">
        <v>77</v>
      </c>
      <c r="H265" s="877">
        <v>0</v>
      </c>
      <c r="I265" s="813">
        <v>0</v>
      </c>
      <c r="J265" s="652"/>
    </row>
    <row r="266" spans="1:10" s="653" customFormat="1" ht="74.25" customHeight="1">
      <c r="A266" s="781" t="s">
        <v>519</v>
      </c>
      <c r="B266" s="812" t="s">
        <v>117</v>
      </c>
      <c r="C266" s="812" t="s">
        <v>75</v>
      </c>
      <c r="D266" s="838" t="s">
        <v>139</v>
      </c>
      <c r="E266" s="839" t="s">
        <v>75</v>
      </c>
      <c r="F266" s="840" t="s">
        <v>520</v>
      </c>
      <c r="G266" s="812"/>
      <c r="H266" s="877">
        <f>H267</f>
        <v>1321856</v>
      </c>
      <c r="I266" s="813">
        <f>I267</f>
        <v>1321856</v>
      </c>
      <c r="J266" s="652"/>
    </row>
    <row r="267" spans="1:10" s="653" customFormat="1" ht="66.75" customHeight="1">
      <c r="A267" s="781" t="s">
        <v>82</v>
      </c>
      <c r="B267" s="812" t="s">
        <v>117</v>
      </c>
      <c r="C267" s="812" t="s">
        <v>75</v>
      </c>
      <c r="D267" s="685" t="s">
        <v>139</v>
      </c>
      <c r="E267" s="685" t="s">
        <v>75</v>
      </c>
      <c r="F267" s="807" t="s">
        <v>520</v>
      </c>
      <c r="G267" s="812" t="s">
        <v>77</v>
      </c>
      <c r="H267" s="877">
        <f>1015250+306606</f>
        <v>1321856</v>
      </c>
      <c r="I267" s="813">
        <v>1321856</v>
      </c>
      <c r="J267" s="652"/>
    </row>
    <row r="268" spans="1:10" s="653" customFormat="1" ht="45.75" customHeight="1">
      <c r="A268" s="782" t="s">
        <v>140</v>
      </c>
      <c r="B268" s="812" t="s">
        <v>117</v>
      </c>
      <c r="C268" s="812" t="s">
        <v>75</v>
      </c>
      <c r="D268" s="838" t="s">
        <v>139</v>
      </c>
      <c r="E268" s="839" t="s">
        <v>75</v>
      </c>
      <c r="F268" s="840" t="s">
        <v>324</v>
      </c>
      <c r="G268" s="812"/>
      <c r="H268" s="877">
        <f>H269+H270</f>
        <v>1267499</v>
      </c>
      <c r="I268" s="813">
        <f>I269+I270</f>
        <v>1267499</v>
      </c>
      <c r="J268" s="652"/>
    </row>
    <row r="269" spans="1:10" s="653" customFormat="1" ht="45" customHeight="1">
      <c r="A269" s="782" t="s">
        <v>432</v>
      </c>
      <c r="B269" s="812" t="s">
        <v>117</v>
      </c>
      <c r="C269" s="812" t="s">
        <v>75</v>
      </c>
      <c r="D269" s="685" t="s">
        <v>139</v>
      </c>
      <c r="E269" s="685" t="s">
        <v>75</v>
      </c>
      <c r="F269" s="807" t="s">
        <v>324</v>
      </c>
      <c r="G269" s="812" t="s">
        <v>84</v>
      </c>
      <c r="H269" s="877">
        <v>1050000</v>
      </c>
      <c r="I269" s="813">
        <v>1050000</v>
      </c>
      <c r="J269" s="652"/>
    </row>
    <row r="270" spans="1:10" s="653" customFormat="1" ht="22.5" customHeight="1">
      <c r="A270" s="782" t="s">
        <v>85</v>
      </c>
      <c r="B270" s="812" t="s">
        <v>117</v>
      </c>
      <c r="C270" s="812" t="s">
        <v>75</v>
      </c>
      <c r="D270" s="838" t="s">
        <v>139</v>
      </c>
      <c r="E270" s="839" t="s">
        <v>75</v>
      </c>
      <c r="F270" s="840" t="s">
        <v>324</v>
      </c>
      <c r="G270" s="812" t="s">
        <v>86</v>
      </c>
      <c r="H270" s="877">
        <v>217499</v>
      </c>
      <c r="I270" s="813">
        <v>217499</v>
      </c>
      <c r="J270" s="652"/>
    </row>
    <row r="271" spans="1:10" s="653" customFormat="1" ht="52.5" customHeight="1" hidden="1">
      <c r="A271" s="783" t="s">
        <v>572</v>
      </c>
      <c r="B271" s="814" t="s">
        <v>310</v>
      </c>
      <c r="C271" s="814" t="s">
        <v>311</v>
      </c>
      <c r="D271" s="722" t="s">
        <v>139</v>
      </c>
      <c r="E271" s="722" t="s">
        <v>75</v>
      </c>
      <c r="F271" s="841" t="s">
        <v>571</v>
      </c>
      <c r="G271" s="814"/>
      <c r="H271" s="884">
        <f>H272</f>
        <v>0</v>
      </c>
      <c r="I271" s="815">
        <f>I272</f>
        <v>0</v>
      </c>
      <c r="J271" s="652"/>
    </row>
    <row r="272" spans="1:10" s="653" customFormat="1" ht="39" customHeight="1" hidden="1">
      <c r="A272" s="781" t="s">
        <v>432</v>
      </c>
      <c r="B272" s="812" t="s">
        <v>310</v>
      </c>
      <c r="C272" s="812" t="s">
        <v>311</v>
      </c>
      <c r="D272" s="838" t="s">
        <v>139</v>
      </c>
      <c r="E272" s="839" t="s">
        <v>75</v>
      </c>
      <c r="F272" s="899" t="s">
        <v>571</v>
      </c>
      <c r="G272" s="812" t="s">
        <v>84</v>
      </c>
      <c r="H272" s="877">
        <v>0</v>
      </c>
      <c r="I272" s="813">
        <v>0</v>
      </c>
      <c r="J272" s="652"/>
    </row>
    <row r="273" spans="1:10" s="653" customFormat="1" ht="22.5" customHeight="1" hidden="1">
      <c r="A273" s="783" t="s">
        <v>353</v>
      </c>
      <c r="B273" s="814" t="s">
        <v>310</v>
      </c>
      <c r="C273" s="814" t="s">
        <v>311</v>
      </c>
      <c r="D273" s="722" t="s">
        <v>139</v>
      </c>
      <c r="E273" s="722" t="s">
        <v>75</v>
      </c>
      <c r="F273" s="841" t="s">
        <v>354</v>
      </c>
      <c r="G273" s="814"/>
      <c r="H273" s="884">
        <f>H274</f>
        <v>0</v>
      </c>
      <c r="I273" s="815">
        <f>I274</f>
        <v>0</v>
      </c>
      <c r="J273" s="652"/>
    </row>
    <row r="274" spans="1:10" s="653" customFormat="1" ht="22.5" customHeight="1" hidden="1">
      <c r="A274" s="781" t="s">
        <v>432</v>
      </c>
      <c r="B274" s="812" t="s">
        <v>310</v>
      </c>
      <c r="C274" s="812" t="s">
        <v>311</v>
      </c>
      <c r="D274" s="838" t="s">
        <v>139</v>
      </c>
      <c r="E274" s="839" t="s">
        <v>75</v>
      </c>
      <c r="F274" s="899" t="s">
        <v>354</v>
      </c>
      <c r="G274" s="812" t="s">
        <v>84</v>
      </c>
      <c r="H274" s="877">
        <v>0</v>
      </c>
      <c r="I274" s="813">
        <v>0</v>
      </c>
      <c r="J274" s="652"/>
    </row>
    <row r="275" spans="1:10" s="653" customFormat="1" ht="22.5" customHeight="1" hidden="1">
      <c r="A275" s="783" t="s">
        <v>352</v>
      </c>
      <c r="B275" s="814" t="s">
        <v>310</v>
      </c>
      <c r="C275" s="814" t="s">
        <v>311</v>
      </c>
      <c r="D275" s="722" t="s">
        <v>139</v>
      </c>
      <c r="E275" s="722" t="s">
        <v>75</v>
      </c>
      <c r="F275" s="841" t="s">
        <v>355</v>
      </c>
      <c r="G275" s="814"/>
      <c r="H275" s="884">
        <f>H276</f>
        <v>0</v>
      </c>
      <c r="I275" s="815">
        <f>I276</f>
        <v>0</v>
      </c>
      <c r="J275" s="652"/>
    </row>
    <row r="276" spans="1:10" s="653" customFormat="1" ht="22.5" customHeight="1" hidden="1">
      <c r="A276" s="781" t="s">
        <v>82</v>
      </c>
      <c r="B276" s="812" t="s">
        <v>310</v>
      </c>
      <c r="C276" s="812" t="s">
        <v>311</v>
      </c>
      <c r="D276" s="838" t="s">
        <v>139</v>
      </c>
      <c r="E276" s="839" t="s">
        <v>75</v>
      </c>
      <c r="F276" s="899" t="s">
        <v>355</v>
      </c>
      <c r="G276" s="812" t="s">
        <v>77</v>
      </c>
      <c r="H276" s="877">
        <v>0</v>
      </c>
      <c r="I276" s="813">
        <v>0</v>
      </c>
      <c r="J276" s="652"/>
    </row>
    <row r="277" spans="1:10" s="653" customFormat="1" ht="30.75" customHeight="1" hidden="1">
      <c r="A277" s="781" t="s">
        <v>618</v>
      </c>
      <c r="B277" s="812" t="s">
        <v>117</v>
      </c>
      <c r="C277" s="812" t="s">
        <v>75</v>
      </c>
      <c r="D277" s="685" t="s">
        <v>286</v>
      </c>
      <c r="E277" s="685"/>
      <c r="F277" s="807" t="s">
        <v>318</v>
      </c>
      <c r="G277" s="812"/>
      <c r="H277" s="877">
        <f>H278</f>
        <v>0</v>
      </c>
      <c r="I277" s="813">
        <f>I278</f>
        <v>0</v>
      </c>
      <c r="J277" s="652"/>
    </row>
    <row r="278" spans="1:10" s="653" customFormat="1" ht="37.5" customHeight="1" hidden="1">
      <c r="A278" s="781" t="s">
        <v>358</v>
      </c>
      <c r="B278" s="812" t="s">
        <v>117</v>
      </c>
      <c r="C278" s="812" t="s">
        <v>75</v>
      </c>
      <c r="D278" s="838" t="s">
        <v>286</v>
      </c>
      <c r="E278" s="839" t="s">
        <v>75</v>
      </c>
      <c r="F278" s="840" t="s">
        <v>318</v>
      </c>
      <c r="G278" s="812"/>
      <c r="H278" s="877">
        <f>H279+H283</f>
        <v>0</v>
      </c>
      <c r="I278" s="813">
        <f>I279+I283</f>
        <v>0</v>
      </c>
      <c r="J278" s="652"/>
    </row>
    <row r="279" spans="1:10" s="653" customFormat="1" ht="22.5" customHeight="1" hidden="1">
      <c r="A279" s="782" t="s">
        <v>140</v>
      </c>
      <c r="B279" s="812" t="s">
        <v>117</v>
      </c>
      <c r="C279" s="812" t="s">
        <v>75</v>
      </c>
      <c r="D279" s="685" t="s">
        <v>286</v>
      </c>
      <c r="E279" s="685" t="s">
        <v>75</v>
      </c>
      <c r="F279" s="807" t="s">
        <v>324</v>
      </c>
      <c r="G279" s="812"/>
      <c r="H279" s="877">
        <f>SUM(H280:H282)</f>
        <v>0</v>
      </c>
      <c r="I279" s="813">
        <f>SUM(I280:I282)</f>
        <v>0</v>
      </c>
      <c r="J279" s="652"/>
    </row>
    <row r="280" spans="1:10" s="653" customFormat="1" ht="22.5" customHeight="1" hidden="1">
      <c r="A280" s="781" t="s">
        <v>82</v>
      </c>
      <c r="B280" s="812" t="s">
        <v>117</v>
      </c>
      <c r="C280" s="812" t="s">
        <v>75</v>
      </c>
      <c r="D280" s="838" t="s">
        <v>139</v>
      </c>
      <c r="E280" s="839" t="s">
        <v>75</v>
      </c>
      <c r="F280" s="840" t="s">
        <v>324</v>
      </c>
      <c r="G280" s="812" t="s">
        <v>77</v>
      </c>
      <c r="H280" s="877">
        <v>0</v>
      </c>
      <c r="I280" s="813">
        <v>0</v>
      </c>
      <c r="J280" s="652"/>
    </row>
    <row r="281" spans="1:10" s="653" customFormat="1" ht="22.5" customHeight="1" hidden="1">
      <c r="A281" s="782" t="s">
        <v>432</v>
      </c>
      <c r="B281" s="812" t="s">
        <v>117</v>
      </c>
      <c r="C281" s="812" t="s">
        <v>75</v>
      </c>
      <c r="D281" s="685" t="s">
        <v>286</v>
      </c>
      <c r="E281" s="685" t="s">
        <v>75</v>
      </c>
      <c r="F281" s="807" t="s">
        <v>324</v>
      </c>
      <c r="G281" s="812" t="s">
        <v>84</v>
      </c>
      <c r="H281" s="877">
        <v>0</v>
      </c>
      <c r="I281" s="813">
        <v>0</v>
      </c>
      <c r="J281" s="652"/>
    </row>
    <row r="282" spans="1:10" s="650" customFormat="1" ht="21" hidden="1">
      <c r="A282" s="782" t="s">
        <v>85</v>
      </c>
      <c r="B282" s="812" t="s">
        <v>117</v>
      </c>
      <c r="C282" s="812" t="s">
        <v>75</v>
      </c>
      <c r="D282" s="838" t="s">
        <v>286</v>
      </c>
      <c r="E282" s="839" t="s">
        <v>75</v>
      </c>
      <c r="F282" s="840" t="s">
        <v>324</v>
      </c>
      <c r="G282" s="812" t="s">
        <v>86</v>
      </c>
      <c r="H282" s="877">
        <v>0</v>
      </c>
      <c r="I282" s="813">
        <v>0</v>
      </c>
      <c r="J282" s="649"/>
    </row>
    <row r="283" spans="1:10" s="650" customFormat="1" ht="84" hidden="1">
      <c r="A283" s="784" t="s">
        <v>285</v>
      </c>
      <c r="B283" s="812" t="s">
        <v>117</v>
      </c>
      <c r="C283" s="812" t="s">
        <v>75</v>
      </c>
      <c r="D283" s="685" t="s">
        <v>286</v>
      </c>
      <c r="E283" s="685" t="s">
        <v>75</v>
      </c>
      <c r="F283" s="806" t="s">
        <v>359</v>
      </c>
      <c r="G283" s="816"/>
      <c r="H283" s="875">
        <f>+H284+H285</f>
        <v>0</v>
      </c>
      <c r="I283" s="817">
        <f>+I284+I285</f>
        <v>0</v>
      </c>
      <c r="J283" s="649"/>
    </row>
    <row r="284" spans="1:10" s="650" customFormat="1" ht="63" hidden="1">
      <c r="A284" s="781" t="s">
        <v>82</v>
      </c>
      <c r="B284" s="812" t="s">
        <v>117</v>
      </c>
      <c r="C284" s="812" t="s">
        <v>75</v>
      </c>
      <c r="D284" s="838" t="s">
        <v>286</v>
      </c>
      <c r="E284" s="839" t="s">
        <v>75</v>
      </c>
      <c r="F284" s="840" t="s">
        <v>359</v>
      </c>
      <c r="G284" s="812" t="s">
        <v>77</v>
      </c>
      <c r="H284" s="877">
        <v>0</v>
      </c>
      <c r="I284" s="813">
        <v>0</v>
      </c>
      <c r="J284" s="649"/>
    </row>
    <row r="285" spans="1:10" s="650" customFormat="1" ht="42" hidden="1">
      <c r="A285" s="782" t="s">
        <v>432</v>
      </c>
      <c r="B285" s="812" t="s">
        <v>117</v>
      </c>
      <c r="C285" s="812" t="s">
        <v>75</v>
      </c>
      <c r="D285" s="685" t="s">
        <v>286</v>
      </c>
      <c r="E285" s="685" t="s">
        <v>75</v>
      </c>
      <c r="F285" s="807" t="s">
        <v>359</v>
      </c>
      <c r="G285" s="812" t="s">
        <v>84</v>
      </c>
      <c r="H285" s="877">
        <v>0</v>
      </c>
      <c r="I285" s="813">
        <v>0</v>
      </c>
      <c r="J285" s="649"/>
    </row>
    <row r="286" spans="1:10" s="650" customFormat="1" ht="20.25" hidden="1">
      <c r="A286" s="780" t="s">
        <v>290</v>
      </c>
      <c r="B286" s="809" t="s">
        <v>117</v>
      </c>
      <c r="C286" s="809" t="s">
        <v>81</v>
      </c>
      <c r="D286" s="830"/>
      <c r="E286" s="836"/>
      <c r="F286" s="834"/>
      <c r="G286" s="809"/>
      <c r="H286" s="873">
        <f>+H287</f>
        <v>0</v>
      </c>
      <c r="I286" s="811">
        <f>+I287</f>
        <v>0</v>
      </c>
      <c r="J286" s="649"/>
    </row>
    <row r="287" spans="1:10" s="650" customFormat="1" ht="60.75" hidden="1">
      <c r="A287" s="780" t="s">
        <v>490</v>
      </c>
      <c r="B287" s="809" t="s">
        <v>117</v>
      </c>
      <c r="C287" s="809" t="s">
        <v>81</v>
      </c>
      <c r="D287" s="690" t="s">
        <v>137</v>
      </c>
      <c r="E287" s="690"/>
      <c r="F287" s="837" t="s">
        <v>138</v>
      </c>
      <c r="G287" s="809"/>
      <c r="H287" s="873">
        <f>+H288</f>
        <v>0</v>
      </c>
      <c r="I287" s="811">
        <f>+I288</f>
        <v>0</v>
      </c>
      <c r="J287" s="649"/>
    </row>
    <row r="288" spans="1:10" s="650" customFormat="1" ht="42" hidden="1">
      <c r="A288" s="781" t="s">
        <v>611</v>
      </c>
      <c r="B288" s="812" t="s">
        <v>117</v>
      </c>
      <c r="C288" s="812" t="s">
        <v>81</v>
      </c>
      <c r="D288" s="838" t="s">
        <v>291</v>
      </c>
      <c r="E288" s="839"/>
      <c r="F288" s="840" t="s">
        <v>138</v>
      </c>
      <c r="G288" s="812"/>
      <c r="H288" s="877">
        <f>H290</f>
        <v>0</v>
      </c>
      <c r="I288" s="813">
        <f>I290</f>
        <v>0</v>
      </c>
      <c r="J288" s="649"/>
    </row>
    <row r="289" spans="1:10" s="650" customFormat="1" ht="127.5" customHeight="1" hidden="1">
      <c r="A289" s="782" t="s">
        <v>453</v>
      </c>
      <c r="B289" s="812" t="s">
        <v>117</v>
      </c>
      <c r="C289" s="812" t="s">
        <v>81</v>
      </c>
      <c r="D289" s="776" t="s">
        <v>291</v>
      </c>
      <c r="E289" s="685" t="s">
        <v>76</v>
      </c>
      <c r="F289" s="806" t="s">
        <v>318</v>
      </c>
      <c r="G289" s="812"/>
      <c r="H289" s="877">
        <f>H290</f>
        <v>0</v>
      </c>
      <c r="I289" s="813">
        <f>I290</f>
        <v>0</v>
      </c>
      <c r="J289" s="649"/>
    </row>
    <row r="290" spans="1:10" s="650" customFormat="1" ht="22.5" customHeight="1" hidden="1">
      <c r="A290" s="782" t="s">
        <v>356</v>
      </c>
      <c r="B290" s="812" t="s">
        <v>117</v>
      </c>
      <c r="C290" s="812" t="s">
        <v>81</v>
      </c>
      <c r="D290" s="838" t="s">
        <v>291</v>
      </c>
      <c r="E290" s="839" t="s">
        <v>76</v>
      </c>
      <c r="F290" s="840" t="s">
        <v>454</v>
      </c>
      <c r="G290" s="812"/>
      <c r="H290" s="877">
        <f>SUM(H291:H291)</f>
        <v>0</v>
      </c>
      <c r="I290" s="813">
        <f>SUM(I291:I291)</f>
        <v>0</v>
      </c>
      <c r="J290" s="649"/>
    </row>
    <row r="291" spans="1:10" s="650" customFormat="1" ht="42" hidden="1">
      <c r="A291" s="781" t="s">
        <v>432</v>
      </c>
      <c r="B291" s="812" t="s">
        <v>117</v>
      </c>
      <c r="C291" s="812" t="s">
        <v>81</v>
      </c>
      <c r="D291" s="685" t="s">
        <v>291</v>
      </c>
      <c r="E291" s="685" t="s">
        <v>76</v>
      </c>
      <c r="F291" s="807" t="s">
        <v>454</v>
      </c>
      <c r="G291" s="812" t="s">
        <v>84</v>
      </c>
      <c r="H291" s="877">
        <v>0</v>
      </c>
      <c r="I291" s="813">
        <v>0</v>
      </c>
      <c r="J291" s="649"/>
    </row>
    <row r="292" spans="1:10" s="650" customFormat="1" ht="20.25" hidden="1">
      <c r="A292" s="779" t="s">
        <v>119</v>
      </c>
      <c r="B292" s="809" t="s">
        <v>125</v>
      </c>
      <c r="C292" s="809"/>
      <c r="D292" s="835"/>
      <c r="E292" s="836"/>
      <c r="F292" s="844"/>
      <c r="G292" s="809"/>
      <c r="H292" s="873">
        <f aca="true" t="shared" si="12" ref="H292:I297">H293</f>
        <v>0</v>
      </c>
      <c r="I292" s="811">
        <f t="shared" si="12"/>
        <v>0</v>
      </c>
      <c r="J292" s="649"/>
    </row>
    <row r="293" spans="1:10" s="650" customFormat="1" ht="20.25" hidden="1">
      <c r="A293" s="779" t="s">
        <v>120</v>
      </c>
      <c r="B293" s="809" t="s">
        <v>125</v>
      </c>
      <c r="C293" s="809" t="s">
        <v>75</v>
      </c>
      <c r="D293" s="690"/>
      <c r="E293" s="690"/>
      <c r="F293" s="837"/>
      <c r="G293" s="809"/>
      <c r="H293" s="873">
        <f t="shared" si="12"/>
        <v>0</v>
      </c>
      <c r="I293" s="811">
        <f t="shared" si="12"/>
        <v>0</v>
      </c>
      <c r="J293" s="649"/>
    </row>
    <row r="294" spans="1:10" s="650" customFormat="1" ht="60.75" hidden="1">
      <c r="A294" s="779" t="s">
        <v>492</v>
      </c>
      <c r="B294" s="809" t="s">
        <v>125</v>
      </c>
      <c r="C294" s="809" t="s">
        <v>75</v>
      </c>
      <c r="D294" s="830" t="s">
        <v>99</v>
      </c>
      <c r="E294" s="836" t="s">
        <v>316</v>
      </c>
      <c r="F294" s="844" t="s">
        <v>318</v>
      </c>
      <c r="G294" s="809"/>
      <c r="H294" s="873">
        <f t="shared" si="12"/>
        <v>0</v>
      </c>
      <c r="I294" s="811">
        <f t="shared" si="12"/>
        <v>0</v>
      </c>
      <c r="J294" s="649"/>
    </row>
    <row r="295" spans="1:10" s="650" customFormat="1" ht="63" hidden="1">
      <c r="A295" s="781" t="s">
        <v>500</v>
      </c>
      <c r="B295" s="812" t="s">
        <v>125</v>
      </c>
      <c r="C295" s="812" t="s">
        <v>75</v>
      </c>
      <c r="D295" s="776" t="s">
        <v>154</v>
      </c>
      <c r="E295" s="685" t="s">
        <v>316</v>
      </c>
      <c r="F295" s="807" t="s">
        <v>318</v>
      </c>
      <c r="G295" s="812"/>
      <c r="H295" s="877">
        <f t="shared" si="12"/>
        <v>0</v>
      </c>
      <c r="I295" s="813">
        <f t="shared" si="12"/>
        <v>0</v>
      </c>
      <c r="J295" s="649"/>
    </row>
    <row r="296" spans="1:10" s="650" customFormat="1" ht="42" hidden="1">
      <c r="A296" s="782" t="s">
        <v>705</v>
      </c>
      <c r="B296" s="812" t="s">
        <v>125</v>
      </c>
      <c r="C296" s="812" t="s">
        <v>75</v>
      </c>
      <c r="D296" s="842" t="s">
        <v>154</v>
      </c>
      <c r="E296" s="839" t="s">
        <v>76</v>
      </c>
      <c r="F296" s="840" t="s">
        <v>318</v>
      </c>
      <c r="G296" s="812"/>
      <c r="H296" s="877">
        <f t="shared" si="12"/>
        <v>0</v>
      </c>
      <c r="I296" s="813">
        <f t="shared" si="12"/>
        <v>0</v>
      </c>
      <c r="J296" s="649"/>
    </row>
    <row r="297" spans="1:10" s="650" customFormat="1" ht="21" hidden="1">
      <c r="A297" s="782" t="s">
        <v>121</v>
      </c>
      <c r="B297" s="812" t="s">
        <v>125</v>
      </c>
      <c r="C297" s="812" t="s">
        <v>75</v>
      </c>
      <c r="D297" s="776" t="s">
        <v>154</v>
      </c>
      <c r="E297" s="685" t="s">
        <v>76</v>
      </c>
      <c r="F297" s="807" t="s">
        <v>704</v>
      </c>
      <c r="G297" s="812"/>
      <c r="H297" s="877">
        <f t="shared" si="12"/>
        <v>0</v>
      </c>
      <c r="I297" s="813">
        <f t="shared" si="12"/>
        <v>0</v>
      </c>
      <c r="J297" s="649"/>
    </row>
    <row r="298" spans="1:10" s="650" customFormat="1" ht="21" hidden="1">
      <c r="A298" s="781" t="s">
        <v>706</v>
      </c>
      <c r="B298" s="812" t="s">
        <v>125</v>
      </c>
      <c r="C298" s="812" t="s">
        <v>75</v>
      </c>
      <c r="D298" s="842" t="s">
        <v>154</v>
      </c>
      <c r="E298" s="839" t="s">
        <v>76</v>
      </c>
      <c r="F298" s="840" t="s">
        <v>704</v>
      </c>
      <c r="G298" s="812" t="s">
        <v>123</v>
      </c>
      <c r="H298" s="877">
        <v>0</v>
      </c>
      <c r="I298" s="813">
        <v>0</v>
      </c>
      <c r="J298" s="649"/>
    </row>
    <row r="299" spans="1:10" s="643" customFormat="1" ht="21">
      <c r="A299" s="779" t="s">
        <v>129</v>
      </c>
      <c r="B299" s="778">
        <v>11</v>
      </c>
      <c r="C299" s="809"/>
      <c r="D299" s="685"/>
      <c r="E299" s="685"/>
      <c r="F299" s="806"/>
      <c r="G299" s="812"/>
      <c r="H299" s="873">
        <f aca="true" t="shared" si="13" ref="H299:I301">+H300</f>
        <v>5000</v>
      </c>
      <c r="I299" s="811">
        <f t="shared" si="13"/>
        <v>5000</v>
      </c>
      <c r="J299" s="646"/>
    </row>
    <row r="300" spans="1:10" s="643" customFormat="1" ht="21">
      <c r="A300" s="779" t="s">
        <v>130</v>
      </c>
      <c r="B300" s="778">
        <v>11</v>
      </c>
      <c r="C300" s="809" t="s">
        <v>76</v>
      </c>
      <c r="D300" s="830"/>
      <c r="E300" s="836"/>
      <c r="F300" s="855"/>
      <c r="G300" s="812"/>
      <c r="H300" s="873">
        <f t="shared" si="13"/>
        <v>5000</v>
      </c>
      <c r="I300" s="811">
        <f t="shared" si="13"/>
        <v>5000</v>
      </c>
      <c r="J300" s="646"/>
    </row>
    <row r="301" spans="1:10" s="668" customFormat="1" ht="91.5" customHeight="1">
      <c r="A301" s="779" t="s">
        <v>945</v>
      </c>
      <c r="B301" s="809" t="s">
        <v>131</v>
      </c>
      <c r="C301" s="809" t="s">
        <v>76</v>
      </c>
      <c r="D301" s="729" t="s">
        <v>152</v>
      </c>
      <c r="E301" s="690" t="s">
        <v>316</v>
      </c>
      <c r="F301" s="851" t="s">
        <v>318</v>
      </c>
      <c r="G301" s="809"/>
      <c r="H301" s="873">
        <f t="shared" si="13"/>
        <v>5000</v>
      </c>
      <c r="I301" s="811">
        <f t="shared" si="13"/>
        <v>5000</v>
      </c>
      <c r="J301" s="667"/>
    </row>
    <row r="302" spans="1:10" s="643" customFormat="1" ht="42">
      <c r="A302" s="781" t="s">
        <v>601</v>
      </c>
      <c r="B302" s="812" t="s">
        <v>131</v>
      </c>
      <c r="C302" s="812" t="s">
        <v>76</v>
      </c>
      <c r="D302" s="842" t="s">
        <v>132</v>
      </c>
      <c r="E302" s="839" t="s">
        <v>316</v>
      </c>
      <c r="F302" s="843" t="s">
        <v>318</v>
      </c>
      <c r="G302" s="812"/>
      <c r="H302" s="877">
        <f>H303</f>
        <v>5000</v>
      </c>
      <c r="I302" s="813">
        <f>I303</f>
        <v>5000</v>
      </c>
      <c r="J302" s="646"/>
    </row>
    <row r="303" spans="1:10" s="643" customFormat="1" ht="42">
      <c r="A303" s="782" t="s">
        <v>360</v>
      </c>
      <c r="B303" s="812" t="s">
        <v>131</v>
      </c>
      <c r="C303" s="812" t="s">
        <v>76</v>
      </c>
      <c r="D303" s="776" t="s">
        <v>361</v>
      </c>
      <c r="E303" s="685" t="s">
        <v>75</v>
      </c>
      <c r="F303" s="806" t="s">
        <v>318</v>
      </c>
      <c r="G303" s="812"/>
      <c r="H303" s="877">
        <f>H304+H306</f>
        <v>5000</v>
      </c>
      <c r="I303" s="813">
        <f>I304+I306</f>
        <v>5000</v>
      </c>
      <c r="J303" s="646"/>
    </row>
    <row r="304" spans="1:10" s="643" customFormat="1" ht="63" hidden="1">
      <c r="A304" s="782" t="s">
        <v>243</v>
      </c>
      <c r="B304" s="812" t="s">
        <v>131</v>
      </c>
      <c r="C304" s="812" t="s">
        <v>76</v>
      </c>
      <c r="D304" s="842" t="s">
        <v>132</v>
      </c>
      <c r="E304" s="839" t="s">
        <v>75</v>
      </c>
      <c r="F304" s="843" t="s">
        <v>362</v>
      </c>
      <c r="G304" s="812"/>
      <c r="H304" s="877">
        <f>+H305</f>
        <v>0</v>
      </c>
      <c r="I304" s="813">
        <f>+I305</f>
        <v>0</v>
      </c>
      <c r="J304" s="646"/>
    </row>
    <row r="305" spans="1:10" s="643" customFormat="1" ht="42" hidden="1">
      <c r="A305" s="782" t="s">
        <v>432</v>
      </c>
      <c r="B305" s="812" t="s">
        <v>131</v>
      </c>
      <c r="C305" s="812" t="s">
        <v>76</v>
      </c>
      <c r="D305" s="776" t="s">
        <v>132</v>
      </c>
      <c r="E305" s="685" t="s">
        <v>75</v>
      </c>
      <c r="F305" s="806" t="s">
        <v>362</v>
      </c>
      <c r="G305" s="812" t="s">
        <v>84</v>
      </c>
      <c r="H305" s="877">
        <f>0</f>
        <v>0</v>
      </c>
      <c r="I305" s="813">
        <f>0</f>
        <v>0</v>
      </c>
      <c r="J305" s="646"/>
    </row>
    <row r="306" spans="1:10" s="643" customFormat="1" ht="42">
      <c r="A306" s="782" t="s">
        <v>244</v>
      </c>
      <c r="B306" s="812" t="s">
        <v>131</v>
      </c>
      <c r="C306" s="812" t="s">
        <v>76</v>
      </c>
      <c r="D306" s="842" t="s">
        <v>132</v>
      </c>
      <c r="E306" s="839" t="s">
        <v>75</v>
      </c>
      <c r="F306" s="843" t="s">
        <v>363</v>
      </c>
      <c r="G306" s="812"/>
      <c r="H306" s="877">
        <f>+H307</f>
        <v>5000</v>
      </c>
      <c r="I306" s="813">
        <f>+I307</f>
        <v>5000</v>
      </c>
      <c r="J306" s="646"/>
    </row>
    <row r="307" spans="1:10" s="643" customFormat="1" ht="42">
      <c r="A307" s="782" t="s">
        <v>432</v>
      </c>
      <c r="B307" s="812" t="s">
        <v>131</v>
      </c>
      <c r="C307" s="812" t="s">
        <v>76</v>
      </c>
      <c r="D307" s="842" t="s">
        <v>132</v>
      </c>
      <c r="E307" s="839" t="s">
        <v>75</v>
      </c>
      <c r="F307" s="843" t="s">
        <v>363</v>
      </c>
      <c r="G307" s="812" t="s">
        <v>84</v>
      </c>
      <c r="H307" s="877">
        <v>5000</v>
      </c>
      <c r="I307" s="813">
        <v>5000</v>
      </c>
      <c r="J307" s="646"/>
    </row>
    <row r="308" spans="1:10" s="643" customFormat="1" ht="21">
      <c r="A308" s="861"/>
      <c r="B308" s="863"/>
      <c r="C308" s="863"/>
      <c r="D308" s="863"/>
      <c r="E308" s="863"/>
      <c r="F308" s="901"/>
      <c r="G308" s="886"/>
      <c r="H308" s="885"/>
      <c r="I308" s="868"/>
      <c r="J308" s="646"/>
    </row>
    <row r="309" spans="1:10" s="643" customFormat="1" ht="21">
      <c r="A309" s="692"/>
      <c r="B309" s="693"/>
      <c r="C309" s="693"/>
      <c r="D309" s="693"/>
      <c r="E309" s="693"/>
      <c r="F309" s="694"/>
      <c r="G309" s="863"/>
      <c r="H309" s="693"/>
      <c r="I309" s="695"/>
      <c r="J309" s="646"/>
    </row>
    <row r="310" spans="1:10" s="643" customFormat="1" ht="21">
      <c r="A310" s="696"/>
      <c r="B310" s="669"/>
      <c r="C310" s="669"/>
      <c r="D310" s="669"/>
      <c r="E310" s="669"/>
      <c r="F310" s="697"/>
      <c r="G310" s="669"/>
      <c r="H310" s="669"/>
      <c r="I310" s="670"/>
      <c r="J310" s="646"/>
    </row>
    <row r="311" spans="1:10" s="643" customFormat="1" ht="21">
      <c r="A311" s="696"/>
      <c r="B311" s="669"/>
      <c r="C311" s="669"/>
      <c r="D311" s="669"/>
      <c r="E311" s="669"/>
      <c r="F311" s="697"/>
      <c r="G311" s="669"/>
      <c r="H311" s="669"/>
      <c r="I311" s="670"/>
      <c r="J311" s="646"/>
    </row>
    <row r="312" spans="1:10" s="643" customFormat="1" ht="21">
      <c r="A312" s="696"/>
      <c r="B312" s="669"/>
      <c r="C312" s="669"/>
      <c r="D312" s="669"/>
      <c r="E312" s="669"/>
      <c r="F312" s="697"/>
      <c r="G312" s="669"/>
      <c r="H312" s="669"/>
      <c r="I312" s="670"/>
      <c r="J312" s="646"/>
    </row>
    <row r="313" spans="1:10" s="643" customFormat="1" ht="21">
      <c r="A313" s="696"/>
      <c r="B313" s="669"/>
      <c r="C313" s="669"/>
      <c r="D313" s="669"/>
      <c r="E313" s="669"/>
      <c r="F313" s="697"/>
      <c r="G313" s="669"/>
      <c r="H313" s="669"/>
      <c r="I313" s="670"/>
      <c r="J313" s="646"/>
    </row>
    <row r="314" spans="1:10" s="643" customFormat="1" ht="21">
      <c r="A314" s="696"/>
      <c r="B314" s="669"/>
      <c r="C314" s="669"/>
      <c r="D314" s="669"/>
      <c r="E314" s="669"/>
      <c r="F314" s="697"/>
      <c r="G314" s="669"/>
      <c r="H314" s="669"/>
      <c r="I314" s="670"/>
      <c r="J314" s="646"/>
    </row>
    <row r="315" spans="1:10" s="643" customFormat="1" ht="21">
      <c r="A315" s="696"/>
      <c r="B315" s="669"/>
      <c r="C315" s="669"/>
      <c r="D315" s="669"/>
      <c r="E315" s="669"/>
      <c r="F315" s="697"/>
      <c r="G315" s="669"/>
      <c r="H315" s="669"/>
      <c r="I315" s="670"/>
      <c r="J315" s="646"/>
    </row>
    <row r="316" spans="1:10" s="643" customFormat="1" ht="21">
      <c r="A316" s="696"/>
      <c r="B316" s="669"/>
      <c r="C316" s="669"/>
      <c r="D316" s="669"/>
      <c r="E316" s="669"/>
      <c r="F316" s="697"/>
      <c r="G316" s="669"/>
      <c r="H316" s="669"/>
      <c r="I316" s="670"/>
      <c r="J316" s="646"/>
    </row>
    <row r="317" spans="1:10" s="643" customFormat="1" ht="21">
      <c r="A317" s="696"/>
      <c r="B317" s="669"/>
      <c r="C317" s="669"/>
      <c r="D317" s="669"/>
      <c r="E317" s="669"/>
      <c r="F317" s="697"/>
      <c r="G317" s="669"/>
      <c r="H317" s="669"/>
      <c r="I317" s="670"/>
      <c r="J317" s="646"/>
    </row>
    <row r="318" spans="1:10" s="643" customFormat="1" ht="21">
      <c r="A318" s="696"/>
      <c r="B318" s="669"/>
      <c r="C318" s="669"/>
      <c r="D318" s="669"/>
      <c r="E318" s="669"/>
      <c r="F318" s="697"/>
      <c r="G318" s="669"/>
      <c r="H318" s="669"/>
      <c r="I318" s="670"/>
      <c r="J318" s="646"/>
    </row>
    <row r="319" spans="1:10" s="643" customFormat="1" ht="21">
      <c r="A319" s="696"/>
      <c r="B319" s="669"/>
      <c r="C319" s="669"/>
      <c r="D319" s="669"/>
      <c r="E319" s="669"/>
      <c r="F319" s="697"/>
      <c r="G319" s="669"/>
      <c r="H319" s="669"/>
      <c r="I319" s="670"/>
      <c r="J319" s="646"/>
    </row>
    <row r="320" spans="1:10" s="643" customFormat="1" ht="21">
      <c r="A320" s="696"/>
      <c r="B320" s="669"/>
      <c r="C320" s="669"/>
      <c r="D320" s="669"/>
      <c r="E320" s="669"/>
      <c r="F320" s="697"/>
      <c r="G320" s="669"/>
      <c r="H320" s="669"/>
      <c r="I320" s="670"/>
      <c r="J320" s="646"/>
    </row>
    <row r="321" spans="1:10" s="643" customFormat="1" ht="21">
      <c r="A321" s="696"/>
      <c r="B321" s="669"/>
      <c r="C321" s="669"/>
      <c r="D321" s="669"/>
      <c r="E321" s="669"/>
      <c r="F321" s="697"/>
      <c r="G321" s="669"/>
      <c r="H321" s="669"/>
      <c r="I321" s="670"/>
      <c r="J321" s="646"/>
    </row>
    <row r="322" spans="1:10" s="643" customFormat="1" ht="21">
      <c r="A322" s="696"/>
      <c r="B322" s="669"/>
      <c r="C322" s="669"/>
      <c r="D322" s="669"/>
      <c r="E322" s="669"/>
      <c r="F322" s="697"/>
      <c r="G322" s="669"/>
      <c r="H322" s="669"/>
      <c r="I322" s="670"/>
      <c r="J322" s="646"/>
    </row>
    <row r="323" spans="1:10" s="643" customFormat="1" ht="21">
      <c r="A323" s="696"/>
      <c r="B323" s="669"/>
      <c r="C323" s="669"/>
      <c r="D323" s="669"/>
      <c r="E323" s="669"/>
      <c r="F323" s="697"/>
      <c r="G323" s="669"/>
      <c r="H323" s="669"/>
      <c r="I323" s="670"/>
      <c r="J323" s="646"/>
    </row>
    <row r="324" spans="1:10" s="643" customFormat="1" ht="21">
      <c r="A324" s="696"/>
      <c r="B324" s="669"/>
      <c r="C324" s="669"/>
      <c r="D324" s="669"/>
      <c r="E324" s="669"/>
      <c r="F324" s="697"/>
      <c r="G324" s="669"/>
      <c r="H324" s="669"/>
      <c r="I324" s="670"/>
      <c r="J324" s="646"/>
    </row>
    <row r="325" spans="1:10" s="643" customFormat="1" ht="21">
      <c r="A325" s="696"/>
      <c r="B325" s="669"/>
      <c r="C325" s="669"/>
      <c r="D325" s="669"/>
      <c r="E325" s="669"/>
      <c r="F325" s="697"/>
      <c r="G325" s="669"/>
      <c r="H325" s="669"/>
      <c r="I325" s="670"/>
      <c r="J325" s="646"/>
    </row>
    <row r="326" spans="1:10" s="643" customFormat="1" ht="21">
      <c r="A326" s="696"/>
      <c r="B326" s="669"/>
      <c r="C326" s="669"/>
      <c r="D326" s="669"/>
      <c r="E326" s="669"/>
      <c r="F326" s="697"/>
      <c r="G326" s="669"/>
      <c r="H326" s="669"/>
      <c r="I326" s="670"/>
      <c r="J326" s="646"/>
    </row>
    <row r="327" spans="1:10" s="643" customFormat="1" ht="21">
      <c r="A327" s="696"/>
      <c r="B327" s="669"/>
      <c r="C327" s="669"/>
      <c r="D327" s="669"/>
      <c r="E327" s="669"/>
      <c r="F327" s="697"/>
      <c r="G327" s="669"/>
      <c r="H327" s="669"/>
      <c r="I327" s="670"/>
      <c r="J327" s="646"/>
    </row>
    <row r="328" spans="1:10" s="643" customFormat="1" ht="21">
      <c r="A328" s="696"/>
      <c r="B328" s="669"/>
      <c r="C328" s="669"/>
      <c r="D328" s="669"/>
      <c r="E328" s="669"/>
      <c r="F328" s="697"/>
      <c r="G328" s="669"/>
      <c r="H328" s="669"/>
      <c r="I328" s="670"/>
      <c r="J328" s="646"/>
    </row>
    <row r="329" spans="1:10" s="643" customFormat="1" ht="21">
      <c r="A329" s="696"/>
      <c r="B329" s="669"/>
      <c r="C329" s="669"/>
      <c r="D329" s="669"/>
      <c r="E329" s="669"/>
      <c r="F329" s="697"/>
      <c r="G329" s="669"/>
      <c r="H329" s="669"/>
      <c r="I329" s="670"/>
      <c r="J329" s="646"/>
    </row>
    <row r="330" spans="1:10" s="643" customFormat="1" ht="21">
      <c r="A330" s="696"/>
      <c r="B330" s="669"/>
      <c r="C330" s="669"/>
      <c r="D330" s="669"/>
      <c r="E330" s="669"/>
      <c r="F330" s="697"/>
      <c r="G330" s="669"/>
      <c r="H330" s="669"/>
      <c r="I330" s="670"/>
      <c r="J330" s="646"/>
    </row>
    <row r="331" spans="1:10" s="643" customFormat="1" ht="21">
      <c r="A331" s="696"/>
      <c r="B331" s="669"/>
      <c r="C331" s="669"/>
      <c r="D331" s="669"/>
      <c r="E331" s="669"/>
      <c r="F331" s="697"/>
      <c r="G331" s="669"/>
      <c r="H331" s="669"/>
      <c r="I331" s="670"/>
      <c r="J331" s="646"/>
    </row>
    <row r="332" spans="1:10" s="643" customFormat="1" ht="21">
      <c r="A332" s="696"/>
      <c r="B332" s="669"/>
      <c r="C332" s="669"/>
      <c r="D332" s="669"/>
      <c r="E332" s="669"/>
      <c r="F332" s="697"/>
      <c r="G332" s="669"/>
      <c r="H332" s="669"/>
      <c r="I332" s="670"/>
      <c r="J332" s="646"/>
    </row>
    <row r="333" spans="1:10" s="643" customFormat="1" ht="21">
      <c r="A333" s="696"/>
      <c r="B333" s="669"/>
      <c r="C333" s="669"/>
      <c r="D333" s="669"/>
      <c r="E333" s="669"/>
      <c r="F333" s="697"/>
      <c r="G333" s="669"/>
      <c r="H333" s="669"/>
      <c r="I333" s="670"/>
      <c r="J333" s="646"/>
    </row>
    <row r="334" spans="1:10" s="643" customFormat="1" ht="21">
      <c r="A334" s="696"/>
      <c r="B334" s="669"/>
      <c r="C334" s="669"/>
      <c r="D334" s="669"/>
      <c r="E334" s="669"/>
      <c r="F334" s="697"/>
      <c r="G334" s="669"/>
      <c r="H334" s="669"/>
      <c r="I334" s="670"/>
      <c r="J334" s="646"/>
    </row>
    <row r="335" spans="1:10" s="643" customFormat="1" ht="21">
      <c r="A335" s="696"/>
      <c r="B335" s="669"/>
      <c r="C335" s="669"/>
      <c r="D335" s="669"/>
      <c r="E335" s="669"/>
      <c r="F335" s="697"/>
      <c r="G335" s="669"/>
      <c r="H335" s="669"/>
      <c r="I335" s="670"/>
      <c r="J335" s="646"/>
    </row>
    <row r="336" spans="1:10" s="643" customFormat="1" ht="21">
      <c r="A336" s="696"/>
      <c r="B336" s="669"/>
      <c r="C336" s="669"/>
      <c r="D336" s="669"/>
      <c r="E336" s="669"/>
      <c r="F336" s="697"/>
      <c r="G336" s="669"/>
      <c r="H336" s="669"/>
      <c r="I336" s="670"/>
      <c r="J336" s="646"/>
    </row>
    <row r="337" spans="1:10" s="643" customFormat="1" ht="21">
      <c r="A337" s="696"/>
      <c r="B337" s="669"/>
      <c r="C337" s="669"/>
      <c r="D337" s="669"/>
      <c r="E337" s="669"/>
      <c r="F337" s="697"/>
      <c r="G337" s="669"/>
      <c r="H337" s="669"/>
      <c r="I337" s="670"/>
      <c r="J337" s="646"/>
    </row>
    <row r="338" spans="1:10" s="643" customFormat="1" ht="21">
      <c r="A338" s="696"/>
      <c r="B338" s="669"/>
      <c r="C338" s="669"/>
      <c r="D338" s="669"/>
      <c r="E338" s="669"/>
      <c r="F338" s="697"/>
      <c r="G338" s="669"/>
      <c r="H338" s="669"/>
      <c r="I338" s="670"/>
      <c r="J338" s="646"/>
    </row>
    <row r="339" spans="1:10" s="643" customFormat="1" ht="21">
      <c r="A339" s="696"/>
      <c r="B339" s="669"/>
      <c r="C339" s="669"/>
      <c r="D339" s="669"/>
      <c r="E339" s="669"/>
      <c r="F339" s="697"/>
      <c r="G339" s="669"/>
      <c r="H339" s="669"/>
      <c r="I339" s="670"/>
      <c r="J339" s="646"/>
    </row>
    <row r="340" spans="1:10" s="643" customFormat="1" ht="21">
      <c r="A340" s="696"/>
      <c r="B340" s="669"/>
      <c r="C340" s="669"/>
      <c r="D340" s="669"/>
      <c r="E340" s="669"/>
      <c r="F340" s="697"/>
      <c r="G340" s="669"/>
      <c r="H340" s="669"/>
      <c r="I340" s="670"/>
      <c r="J340" s="646"/>
    </row>
    <row r="341" spans="1:10" s="643" customFormat="1" ht="21">
      <c r="A341" s="696"/>
      <c r="B341" s="669"/>
      <c r="C341" s="669"/>
      <c r="D341" s="669"/>
      <c r="E341" s="669"/>
      <c r="F341" s="697"/>
      <c r="G341" s="669"/>
      <c r="H341" s="669"/>
      <c r="I341" s="670"/>
      <c r="J341" s="646"/>
    </row>
    <row r="342" spans="1:10" s="643" customFormat="1" ht="21">
      <c r="A342" s="696"/>
      <c r="B342" s="669"/>
      <c r="C342" s="669"/>
      <c r="D342" s="669"/>
      <c r="E342" s="669"/>
      <c r="F342" s="697"/>
      <c r="G342" s="669"/>
      <c r="H342" s="669"/>
      <c r="I342" s="670"/>
      <c r="J342" s="646"/>
    </row>
    <row r="343" spans="1:10" s="643" customFormat="1" ht="21">
      <c r="A343" s="696"/>
      <c r="B343" s="669"/>
      <c r="C343" s="669"/>
      <c r="D343" s="669"/>
      <c r="E343" s="669"/>
      <c r="F343" s="697"/>
      <c r="G343" s="669"/>
      <c r="H343" s="669"/>
      <c r="I343" s="670"/>
      <c r="J343" s="646"/>
    </row>
    <row r="344" spans="1:10" s="643" customFormat="1" ht="21">
      <c r="A344" s="696"/>
      <c r="B344" s="669"/>
      <c r="C344" s="669"/>
      <c r="D344" s="669"/>
      <c r="E344" s="669"/>
      <c r="F344" s="697"/>
      <c r="G344" s="669"/>
      <c r="H344" s="669"/>
      <c r="I344" s="670"/>
      <c r="J344" s="646"/>
    </row>
  </sheetData>
  <sheetProtection/>
  <mergeCells count="8">
    <mergeCell ref="A8:I8"/>
    <mergeCell ref="D10:F10"/>
    <mergeCell ref="A1:I1"/>
    <mergeCell ref="A2:I2"/>
    <mergeCell ref="A3:I3"/>
    <mergeCell ref="A4:I4"/>
    <mergeCell ref="A5:I5"/>
    <mergeCell ref="A6:I6"/>
  </mergeCells>
  <printOptions/>
  <pageMargins left="0.7086614173228347" right="0.1968503937007874" top="0.3937007874015748" bottom="0.31496062992125984" header="0.31496062992125984" footer="0.2362204724409449"/>
  <pageSetup blackAndWhite="1" fitToHeight="13" fitToWidth="1" horizontalDpi="600" verticalDpi="600" orientation="portrait" paperSize="9" scale="45" r:id="rId2"/>
  <drawing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IU311"/>
  <sheetViews>
    <sheetView view="pageBreakPreview" zoomScale="60" zoomScaleNormal="70" zoomScalePageLayoutView="0" workbookViewId="0" topLeftCell="A1">
      <selection activeCell="M192" sqref="M192"/>
    </sheetView>
  </sheetViews>
  <sheetFormatPr defaultColWidth="9.140625" defaultRowHeight="15"/>
  <cols>
    <col min="1" max="1" width="104.00390625" style="708" customWidth="1"/>
    <col min="2" max="2" width="9.140625" style="13" customWidth="1"/>
    <col min="3" max="3" width="8.7109375" style="18" customWidth="1"/>
    <col min="4" max="4" width="9.140625" style="18" customWidth="1"/>
    <col min="5" max="6" width="9.140625" style="710" customWidth="1"/>
    <col min="7" max="7" width="10.00390625" style="711" customWidth="1"/>
    <col min="8" max="8" width="9.8515625" style="18" bestFit="1" customWidth="1"/>
    <col min="9" max="9" width="20.7109375" style="443" customWidth="1"/>
    <col min="10" max="10" width="20.00390625" style="1" customWidth="1"/>
    <col min="11" max="11" width="18.7109375" style="1" bestFit="1" customWidth="1"/>
    <col min="12" max="16384" width="9.140625" style="1" customWidth="1"/>
  </cols>
  <sheetData>
    <row r="1" spans="1:9" s="279" customFormat="1" ht="15.75" customHeight="1">
      <c r="A1" s="1023" t="s">
        <v>558</v>
      </c>
      <c r="B1" s="1023"/>
      <c r="C1" s="1023"/>
      <c r="D1" s="1023"/>
      <c r="E1" s="1023"/>
      <c r="F1" s="1023"/>
      <c r="G1" s="1023"/>
      <c r="H1" s="1023"/>
      <c r="I1" s="1023"/>
    </row>
    <row r="2" spans="1:9" s="279" customFormat="1" ht="15.75" customHeight="1">
      <c r="A2" s="1023" t="s">
        <v>210</v>
      </c>
      <c r="B2" s="1023"/>
      <c r="C2" s="1023"/>
      <c r="D2" s="1023"/>
      <c r="E2" s="1023"/>
      <c r="F2" s="1023"/>
      <c r="G2" s="1023"/>
      <c r="H2" s="1023"/>
      <c r="I2" s="1023"/>
    </row>
    <row r="3" spans="1:9" s="279" customFormat="1" ht="15.75" customHeight="1">
      <c r="A3" s="1023" t="s">
        <v>930</v>
      </c>
      <c r="B3" s="1023"/>
      <c r="C3" s="1023"/>
      <c r="D3" s="1023"/>
      <c r="E3" s="1023"/>
      <c r="F3" s="1023"/>
      <c r="G3" s="1023"/>
      <c r="H3" s="1023"/>
      <c r="I3" s="1023"/>
    </row>
    <row r="4" spans="1:9" s="280" customFormat="1" ht="16.5" customHeight="1">
      <c r="A4" s="1019" t="s">
        <v>369</v>
      </c>
      <c r="B4" s="1019"/>
      <c r="C4" s="1019"/>
      <c r="D4" s="1019"/>
      <c r="E4" s="1019"/>
      <c r="F4" s="1019"/>
      <c r="G4" s="1019"/>
      <c r="H4" s="1019"/>
      <c r="I4" s="1019"/>
    </row>
    <row r="5" spans="1:9" s="280" customFormat="1" ht="16.5" customHeight="1">
      <c r="A5" s="1019" t="s">
        <v>773</v>
      </c>
      <c r="B5" s="1019"/>
      <c r="C5" s="1019"/>
      <c r="D5" s="1019"/>
      <c r="E5" s="1019"/>
      <c r="F5" s="1019"/>
      <c r="G5" s="1019"/>
      <c r="H5" s="1019"/>
      <c r="I5" s="1019"/>
    </row>
    <row r="6" spans="1:9" s="280" customFormat="1" ht="21" customHeight="1">
      <c r="A6" s="1061" t="str">
        <f>'прил1.'!B6</f>
        <v>(в редакции решения Собрания депутатов Ивановского сельсовета Рылького района от 29 января 2021г. № 180</v>
      </c>
      <c r="B6" s="1061"/>
      <c r="C6" s="1061"/>
      <c r="D6" s="1061"/>
      <c r="E6" s="1061"/>
      <c r="F6" s="1061"/>
      <c r="G6" s="1061"/>
      <c r="H6" s="1061"/>
      <c r="I6" s="1061"/>
    </row>
    <row r="7" spans="1:9" s="280" customFormat="1" ht="16.5" customHeight="1">
      <c r="A7" s="1060"/>
      <c r="B7" s="1060"/>
      <c r="C7" s="1060"/>
      <c r="D7" s="1060"/>
      <c r="E7" s="1060"/>
      <c r="F7" s="1060"/>
      <c r="G7" s="1060"/>
      <c r="H7" s="1060"/>
      <c r="I7" s="1060"/>
    </row>
    <row r="8" spans="1:9" s="280" customFormat="1" ht="52.5" customHeight="1">
      <c r="A8" s="1056" t="s">
        <v>784</v>
      </c>
      <c r="B8" s="1056"/>
      <c r="C8" s="1056"/>
      <c r="D8" s="1056"/>
      <c r="E8" s="1056"/>
      <c r="F8" s="1056"/>
      <c r="G8" s="1056"/>
      <c r="H8" s="1056"/>
      <c r="I8" s="1056"/>
    </row>
    <row r="9" spans="1:9" s="5" customFormat="1" ht="17.25">
      <c r="A9" s="700"/>
      <c r="B9" s="701"/>
      <c r="C9" s="702"/>
      <c r="D9" s="702"/>
      <c r="E9" s="703"/>
      <c r="F9" s="704"/>
      <c r="G9" s="702"/>
      <c r="H9" s="712"/>
      <c r="I9" s="713" t="s">
        <v>319</v>
      </c>
    </row>
    <row r="10" spans="1:11" s="36" customFormat="1" ht="54" customHeight="1">
      <c r="A10" s="778" t="s">
        <v>136</v>
      </c>
      <c r="B10" s="809" t="s">
        <v>610</v>
      </c>
      <c r="C10" s="809" t="s">
        <v>71</v>
      </c>
      <c r="D10" s="809" t="s">
        <v>72</v>
      </c>
      <c r="E10" s="1053" t="s">
        <v>135</v>
      </c>
      <c r="F10" s="1054"/>
      <c r="G10" s="1055"/>
      <c r="H10" s="809" t="s">
        <v>73</v>
      </c>
      <c r="I10" s="810" t="s">
        <v>707</v>
      </c>
      <c r="K10" s="388"/>
    </row>
    <row r="11" spans="1:11" s="169" customFormat="1" ht="21">
      <c r="A11" s="779" t="s">
        <v>78</v>
      </c>
      <c r="B11" s="809"/>
      <c r="C11" s="809"/>
      <c r="D11" s="809"/>
      <c r="E11" s="690"/>
      <c r="F11" s="690"/>
      <c r="G11" s="690"/>
      <c r="H11" s="809"/>
      <c r="I11" s="869">
        <f>+I12</f>
        <v>19067680.6</v>
      </c>
      <c r="J11" s="335">
        <f>I11-'прил 7'!H11</f>
        <v>0</v>
      </c>
      <c r="K11" s="335"/>
    </row>
    <row r="12" spans="1:10" s="169" customFormat="1" ht="40.5">
      <c r="A12" s="779" t="s">
        <v>245</v>
      </c>
      <c r="B12" s="809" t="s">
        <v>74</v>
      </c>
      <c r="C12" s="809"/>
      <c r="D12" s="809"/>
      <c r="E12" s="835"/>
      <c r="F12" s="836"/>
      <c r="G12" s="831"/>
      <c r="H12" s="809"/>
      <c r="I12" s="811">
        <f>I13+I97+I104+I129+I167+I227+I234+I266+I35</f>
        <v>19067680.6</v>
      </c>
      <c r="J12" s="385"/>
    </row>
    <row r="13" spans="1:10" s="169" customFormat="1" ht="20.25">
      <c r="A13" s="779" t="s">
        <v>79</v>
      </c>
      <c r="B13" s="809" t="s">
        <v>74</v>
      </c>
      <c r="C13" s="809" t="s">
        <v>75</v>
      </c>
      <c r="D13" s="809"/>
      <c r="E13" s="690"/>
      <c r="F13" s="690"/>
      <c r="G13" s="690"/>
      <c r="H13" s="809"/>
      <c r="I13" s="811">
        <f>I14+I19+I26+I40</f>
        <v>6765109</v>
      </c>
      <c r="J13" s="335"/>
    </row>
    <row r="14" spans="1:9" s="169" customFormat="1" ht="40.5">
      <c r="A14" s="780" t="s">
        <v>80</v>
      </c>
      <c r="B14" s="809" t="s">
        <v>74</v>
      </c>
      <c r="C14" s="809" t="s">
        <v>75</v>
      </c>
      <c r="D14" s="809" t="s">
        <v>76</v>
      </c>
      <c r="E14" s="835"/>
      <c r="F14" s="836"/>
      <c r="G14" s="831"/>
      <c r="H14" s="809"/>
      <c r="I14" s="811">
        <f>+I15</f>
        <v>810000</v>
      </c>
    </row>
    <row r="15" spans="1:9" s="189" customFormat="1" ht="20.25">
      <c r="A15" s="792" t="s">
        <v>163</v>
      </c>
      <c r="B15" s="864" t="s">
        <v>74</v>
      </c>
      <c r="C15" s="827" t="s">
        <v>75</v>
      </c>
      <c r="D15" s="827" t="s">
        <v>76</v>
      </c>
      <c r="E15" s="690" t="s">
        <v>162</v>
      </c>
      <c r="F15" s="690" t="s">
        <v>316</v>
      </c>
      <c r="G15" s="851" t="s">
        <v>318</v>
      </c>
      <c r="H15" s="827"/>
      <c r="I15" s="828">
        <f>+I16</f>
        <v>810000</v>
      </c>
    </row>
    <row r="16" spans="1:9" s="193" customFormat="1" ht="21">
      <c r="A16" s="784" t="s">
        <v>165</v>
      </c>
      <c r="B16" s="865" t="s">
        <v>74</v>
      </c>
      <c r="C16" s="816" t="s">
        <v>75</v>
      </c>
      <c r="D16" s="816" t="s">
        <v>76</v>
      </c>
      <c r="E16" s="838" t="s">
        <v>164</v>
      </c>
      <c r="F16" s="839" t="s">
        <v>316</v>
      </c>
      <c r="G16" s="843" t="s">
        <v>318</v>
      </c>
      <c r="H16" s="816"/>
      <c r="I16" s="817">
        <f>+I17</f>
        <v>810000</v>
      </c>
    </row>
    <row r="17" spans="1:9" s="193" customFormat="1" ht="42">
      <c r="A17" s="784" t="s">
        <v>142</v>
      </c>
      <c r="B17" s="865" t="s">
        <v>74</v>
      </c>
      <c r="C17" s="816" t="s">
        <v>75</v>
      </c>
      <c r="D17" s="816" t="s">
        <v>76</v>
      </c>
      <c r="E17" s="685" t="s">
        <v>164</v>
      </c>
      <c r="F17" s="685" t="s">
        <v>316</v>
      </c>
      <c r="G17" s="806" t="s">
        <v>317</v>
      </c>
      <c r="H17" s="816"/>
      <c r="I17" s="817">
        <f>+I18</f>
        <v>810000</v>
      </c>
    </row>
    <row r="18" spans="1:9" s="193" customFormat="1" ht="76.5" customHeight="1">
      <c r="A18" s="781" t="s">
        <v>82</v>
      </c>
      <c r="B18" s="812" t="s">
        <v>74</v>
      </c>
      <c r="C18" s="812" t="s">
        <v>75</v>
      </c>
      <c r="D18" s="812" t="s">
        <v>76</v>
      </c>
      <c r="E18" s="838" t="s">
        <v>164</v>
      </c>
      <c r="F18" s="839" t="s">
        <v>316</v>
      </c>
      <c r="G18" s="843" t="s">
        <v>317</v>
      </c>
      <c r="H18" s="816" t="s">
        <v>77</v>
      </c>
      <c r="I18" s="817">
        <f>'прил 7'!H18</f>
        <v>810000</v>
      </c>
    </row>
    <row r="19" spans="1:9" s="193" customFormat="1" ht="60.75">
      <c r="A19" s="780" t="s">
        <v>92</v>
      </c>
      <c r="B19" s="809" t="s">
        <v>74</v>
      </c>
      <c r="C19" s="809" t="s">
        <v>75</v>
      </c>
      <c r="D19" s="809" t="s">
        <v>81</v>
      </c>
      <c r="E19" s="690"/>
      <c r="F19" s="690"/>
      <c r="G19" s="690"/>
      <c r="H19" s="809"/>
      <c r="I19" s="811">
        <f>+I20</f>
        <v>1805700</v>
      </c>
    </row>
    <row r="20" spans="1:9" s="193" customFormat="1" ht="21" customHeight="1">
      <c r="A20" s="792" t="s">
        <v>167</v>
      </c>
      <c r="B20" s="864" t="s">
        <v>74</v>
      </c>
      <c r="C20" s="827" t="s">
        <v>75</v>
      </c>
      <c r="D20" s="827" t="s">
        <v>81</v>
      </c>
      <c r="E20" s="835" t="s">
        <v>166</v>
      </c>
      <c r="F20" s="836" t="s">
        <v>316</v>
      </c>
      <c r="G20" s="855" t="s">
        <v>318</v>
      </c>
      <c r="H20" s="827"/>
      <c r="I20" s="828">
        <f>+I21</f>
        <v>1805700</v>
      </c>
    </row>
    <row r="21" spans="1:9" s="193" customFormat="1" ht="21">
      <c r="A21" s="784" t="s">
        <v>169</v>
      </c>
      <c r="B21" s="865" t="s">
        <v>74</v>
      </c>
      <c r="C21" s="816" t="s">
        <v>75</v>
      </c>
      <c r="D21" s="816" t="s">
        <v>81</v>
      </c>
      <c r="E21" s="685" t="s">
        <v>168</v>
      </c>
      <c r="F21" s="685" t="s">
        <v>316</v>
      </c>
      <c r="G21" s="806" t="s">
        <v>318</v>
      </c>
      <c r="H21" s="816"/>
      <c r="I21" s="817">
        <f>+I22</f>
        <v>1805700</v>
      </c>
    </row>
    <row r="22" spans="1:9" s="193" customFormat="1" ht="49.5" customHeight="1">
      <c r="A22" s="784" t="s">
        <v>142</v>
      </c>
      <c r="B22" s="865" t="s">
        <v>74</v>
      </c>
      <c r="C22" s="816" t="s">
        <v>75</v>
      </c>
      <c r="D22" s="816" t="s">
        <v>81</v>
      </c>
      <c r="E22" s="838" t="s">
        <v>168</v>
      </c>
      <c r="F22" s="839" t="s">
        <v>316</v>
      </c>
      <c r="G22" s="843" t="s">
        <v>317</v>
      </c>
      <c r="H22" s="816"/>
      <c r="I22" s="817">
        <f>SUM(I23:I25)</f>
        <v>1805700</v>
      </c>
    </row>
    <row r="23" spans="1:9" s="193" customFormat="1" ht="87" customHeight="1">
      <c r="A23" s="781" t="s">
        <v>82</v>
      </c>
      <c r="B23" s="812" t="s">
        <v>74</v>
      </c>
      <c r="C23" s="812" t="s">
        <v>75</v>
      </c>
      <c r="D23" s="812" t="s">
        <v>81</v>
      </c>
      <c r="E23" s="685" t="s">
        <v>168</v>
      </c>
      <c r="F23" s="685" t="s">
        <v>316</v>
      </c>
      <c r="G23" s="806" t="s">
        <v>317</v>
      </c>
      <c r="H23" s="816" t="s">
        <v>77</v>
      </c>
      <c r="I23" s="817">
        <f>'прил 7'!H23</f>
        <v>1750518</v>
      </c>
    </row>
    <row r="24" spans="1:9" s="193" customFormat="1" ht="42">
      <c r="A24" s="782" t="s">
        <v>432</v>
      </c>
      <c r="B24" s="812" t="s">
        <v>74</v>
      </c>
      <c r="C24" s="812" t="s">
        <v>75</v>
      </c>
      <c r="D24" s="812" t="s">
        <v>81</v>
      </c>
      <c r="E24" s="838" t="s">
        <v>168</v>
      </c>
      <c r="F24" s="839" t="s">
        <v>316</v>
      </c>
      <c r="G24" s="843" t="s">
        <v>317</v>
      </c>
      <c r="H24" s="816" t="s">
        <v>84</v>
      </c>
      <c r="I24" s="817">
        <f>'прил 7'!H24</f>
        <v>25200</v>
      </c>
    </row>
    <row r="25" spans="1:9" s="193" customFormat="1" ht="21">
      <c r="A25" s="782" t="s">
        <v>85</v>
      </c>
      <c r="B25" s="812" t="s">
        <v>74</v>
      </c>
      <c r="C25" s="812" t="s">
        <v>75</v>
      </c>
      <c r="D25" s="812" t="s">
        <v>81</v>
      </c>
      <c r="E25" s="685" t="s">
        <v>168</v>
      </c>
      <c r="F25" s="685" t="s">
        <v>316</v>
      </c>
      <c r="G25" s="806" t="s">
        <v>317</v>
      </c>
      <c r="H25" s="816" t="s">
        <v>86</v>
      </c>
      <c r="I25" s="817">
        <f>'прил 7'!H25</f>
        <v>29982</v>
      </c>
    </row>
    <row r="26" spans="1:9" s="193" customFormat="1" ht="40.5">
      <c r="A26" s="779" t="s">
        <v>93</v>
      </c>
      <c r="B26" s="809" t="s">
        <v>74</v>
      </c>
      <c r="C26" s="809" t="s">
        <v>75</v>
      </c>
      <c r="D26" s="809" t="s">
        <v>87</v>
      </c>
      <c r="E26" s="835"/>
      <c r="F26" s="836"/>
      <c r="G26" s="844"/>
      <c r="H26" s="809"/>
      <c r="I26" s="811">
        <f>+I27+I31</f>
        <v>49340</v>
      </c>
    </row>
    <row r="27" spans="1:9" s="193" customFormat="1" ht="40.5">
      <c r="A27" s="792" t="s">
        <v>171</v>
      </c>
      <c r="B27" s="864" t="s">
        <v>74</v>
      </c>
      <c r="C27" s="827" t="s">
        <v>75</v>
      </c>
      <c r="D27" s="827" t="s">
        <v>87</v>
      </c>
      <c r="E27" s="690" t="s">
        <v>170</v>
      </c>
      <c r="F27" s="690" t="s">
        <v>316</v>
      </c>
      <c r="G27" s="851" t="s">
        <v>318</v>
      </c>
      <c r="H27" s="827"/>
      <c r="I27" s="828">
        <f>+I28</f>
        <v>36000</v>
      </c>
    </row>
    <row r="28" spans="1:9" s="193" customFormat="1" ht="21">
      <c r="A28" s="793" t="s">
        <v>177</v>
      </c>
      <c r="B28" s="865" t="s">
        <v>74</v>
      </c>
      <c r="C28" s="816" t="s">
        <v>75</v>
      </c>
      <c r="D28" s="816" t="s">
        <v>87</v>
      </c>
      <c r="E28" s="838" t="s">
        <v>176</v>
      </c>
      <c r="F28" s="839" t="s">
        <v>316</v>
      </c>
      <c r="G28" s="843" t="s">
        <v>318</v>
      </c>
      <c r="H28" s="816"/>
      <c r="I28" s="817">
        <f>+I29</f>
        <v>36000</v>
      </c>
    </row>
    <row r="29" spans="1:9" s="193" customFormat="1" ht="42">
      <c r="A29" s="794" t="s">
        <v>599</v>
      </c>
      <c r="B29" s="865" t="s">
        <v>74</v>
      </c>
      <c r="C29" s="816" t="s">
        <v>75</v>
      </c>
      <c r="D29" s="816" t="s">
        <v>87</v>
      </c>
      <c r="E29" s="685" t="s">
        <v>176</v>
      </c>
      <c r="F29" s="685" t="s">
        <v>316</v>
      </c>
      <c r="G29" s="721" t="s">
        <v>600</v>
      </c>
      <c r="H29" s="816"/>
      <c r="I29" s="817">
        <f>SUM(I30:I30)</f>
        <v>36000</v>
      </c>
    </row>
    <row r="30" spans="1:9" s="193" customFormat="1" ht="33.75" customHeight="1">
      <c r="A30" s="795" t="s">
        <v>88</v>
      </c>
      <c r="B30" s="812" t="s">
        <v>74</v>
      </c>
      <c r="C30" s="812" t="s">
        <v>75</v>
      </c>
      <c r="D30" s="812" t="s">
        <v>87</v>
      </c>
      <c r="E30" s="838" t="s">
        <v>176</v>
      </c>
      <c r="F30" s="839" t="s">
        <v>316</v>
      </c>
      <c r="G30" s="856" t="s">
        <v>600</v>
      </c>
      <c r="H30" s="816" t="s">
        <v>89</v>
      </c>
      <c r="I30" s="817">
        <f>'прил 7'!H30</f>
        <v>36000</v>
      </c>
    </row>
    <row r="31" spans="1:9" s="124" customFormat="1" ht="20.25" customHeight="1">
      <c r="A31" s="787" t="s">
        <v>181</v>
      </c>
      <c r="B31" s="809" t="s">
        <v>74</v>
      </c>
      <c r="C31" s="809" t="s">
        <v>75</v>
      </c>
      <c r="D31" s="809" t="s">
        <v>87</v>
      </c>
      <c r="E31" s="690" t="s">
        <v>180</v>
      </c>
      <c r="F31" s="690"/>
      <c r="G31" s="924" t="s">
        <v>318</v>
      </c>
      <c r="H31" s="809"/>
      <c r="I31" s="811">
        <f>I34</f>
        <v>13340</v>
      </c>
    </row>
    <row r="32" spans="1:9" s="124" customFormat="1" ht="20.25" customHeight="1">
      <c r="A32" s="781" t="s">
        <v>183</v>
      </c>
      <c r="B32" s="812" t="s">
        <v>74</v>
      </c>
      <c r="C32" s="812" t="s">
        <v>75</v>
      </c>
      <c r="D32" s="866">
        <v>6</v>
      </c>
      <c r="E32" s="842" t="s">
        <v>182</v>
      </c>
      <c r="F32" s="850" t="s">
        <v>316</v>
      </c>
      <c r="G32" s="807" t="s">
        <v>318</v>
      </c>
      <c r="H32" s="812"/>
      <c r="I32" s="813">
        <f>I33</f>
        <v>13340</v>
      </c>
    </row>
    <row r="33" spans="1:9" s="124" customFormat="1" ht="45" customHeight="1">
      <c r="A33" s="784" t="s">
        <v>550</v>
      </c>
      <c r="B33" s="865" t="s">
        <v>74</v>
      </c>
      <c r="C33" s="816" t="s">
        <v>75</v>
      </c>
      <c r="D33" s="816" t="s">
        <v>87</v>
      </c>
      <c r="E33" s="685" t="s">
        <v>182</v>
      </c>
      <c r="F33" s="685" t="s">
        <v>316</v>
      </c>
      <c r="G33" s="925" t="s">
        <v>551</v>
      </c>
      <c r="H33" s="816"/>
      <c r="I33" s="817">
        <f>SUM(I34:I34)</f>
        <v>13340</v>
      </c>
    </row>
    <row r="34" spans="1:9" s="124" customFormat="1" ht="27" customHeight="1">
      <c r="A34" s="782" t="s">
        <v>88</v>
      </c>
      <c r="B34" s="812" t="s">
        <v>74</v>
      </c>
      <c r="C34" s="812" t="s">
        <v>75</v>
      </c>
      <c r="D34" s="812" t="s">
        <v>87</v>
      </c>
      <c r="E34" s="838" t="s">
        <v>182</v>
      </c>
      <c r="F34" s="839" t="s">
        <v>316</v>
      </c>
      <c r="G34" s="843" t="s">
        <v>551</v>
      </c>
      <c r="H34" s="816" t="s">
        <v>89</v>
      </c>
      <c r="I34" s="817">
        <f>'прил 7'!H48</f>
        <v>13340</v>
      </c>
    </row>
    <row r="35" spans="1:9" s="215" customFormat="1" ht="27" customHeight="1">
      <c r="A35" s="780" t="str">
        <f>'прил 7'!A53</f>
        <v>Резервные фонды</v>
      </c>
      <c r="B35" s="809" t="s">
        <v>74</v>
      </c>
      <c r="C35" s="809" t="s">
        <v>75</v>
      </c>
      <c r="D35" s="809">
        <v>11</v>
      </c>
      <c r="E35" s="690"/>
      <c r="F35" s="690"/>
      <c r="G35" s="851"/>
      <c r="H35" s="827"/>
      <c r="I35" s="828">
        <v>30000</v>
      </c>
    </row>
    <row r="36" spans="1:9" s="124" customFormat="1" ht="27" customHeight="1">
      <c r="A36" s="782" t="str">
        <f>'прил 7'!A54</f>
        <v>Резервные фонды органов местного самоуправления</v>
      </c>
      <c r="B36" s="812" t="s">
        <v>74</v>
      </c>
      <c r="C36" s="812" t="s">
        <v>75</v>
      </c>
      <c r="D36" s="812">
        <v>11</v>
      </c>
      <c r="E36" s="685" t="s">
        <v>189</v>
      </c>
      <c r="F36" s="685"/>
      <c r="G36" s="806" t="s">
        <v>318</v>
      </c>
      <c r="H36" s="816"/>
      <c r="I36" s="817">
        <v>30000</v>
      </c>
    </row>
    <row r="37" spans="1:9" s="124" customFormat="1" ht="27" customHeight="1">
      <c r="A37" s="782" t="str">
        <f>'прил 7'!A55</f>
        <v>Резервные фонды </v>
      </c>
      <c r="B37" s="812" t="s">
        <v>74</v>
      </c>
      <c r="C37" s="812" t="s">
        <v>75</v>
      </c>
      <c r="D37" s="812">
        <v>11</v>
      </c>
      <c r="E37" s="685" t="s">
        <v>190</v>
      </c>
      <c r="F37" s="685" t="s">
        <v>316</v>
      </c>
      <c r="G37" s="806" t="s">
        <v>318</v>
      </c>
      <c r="H37" s="816"/>
      <c r="I37" s="817">
        <v>30000</v>
      </c>
    </row>
    <row r="38" spans="1:9" s="124" customFormat="1" ht="27" customHeight="1">
      <c r="A38" s="782" t="str">
        <f>'прил 7'!A56</f>
        <v>Резервный фонд местной администрации</v>
      </c>
      <c r="B38" s="812" t="s">
        <v>74</v>
      </c>
      <c r="C38" s="812" t="s">
        <v>75</v>
      </c>
      <c r="D38" s="812">
        <v>11</v>
      </c>
      <c r="E38" s="685" t="s">
        <v>190</v>
      </c>
      <c r="F38" s="685" t="s">
        <v>316</v>
      </c>
      <c r="G38" s="806" t="s">
        <v>928</v>
      </c>
      <c r="H38" s="816"/>
      <c r="I38" s="817">
        <v>30000</v>
      </c>
    </row>
    <row r="39" spans="1:9" s="124" customFormat="1" ht="27" customHeight="1">
      <c r="A39" s="782" t="str">
        <f>'прил 7'!A57</f>
        <v>Иные бюджетные ассигнования</v>
      </c>
      <c r="B39" s="812" t="s">
        <v>74</v>
      </c>
      <c r="C39" s="812" t="s">
        <v>75</v>
      </c>
      <c r="D39" s="812">
        <v>11</v>
      </c>
      <c r="E39" s="685" t="s">
        <v>190</v>
      </c>
      <c r="F39" s="685" t="s">
        <v>316</v>
      </c>
      <c r="G39" s="806" t="s">
        <v>928</v>
      </c>
      <c r="H39" s="816" t="s">
        <v>86</v>
      </c>
      <c r="I39" s="817">
        <v>30000</v>
      </c>
    </row>
    <row r="40" spans="1:9" s="124" customFormat="1" ht="20.25">
      <c r="A40" s="780" t="s">
        <v>96</v>
      </c>
      <c r="B40" s="809" t="s">
        <v>74</v>
      </c>
      <c r="C40" s="809" t="s">
        <v>75</v>
      </c>
      <c r="D40" s="809" t="s">
        <v>97</v>
      </c>
      <c r="E40" s="729"/>
      <c r="F40" s="690"/>
      <c r="G40" s="729"/>
      <c r="H40" s="809"/>
      <c r="I40" s="811">
        <f>+I61+I85+I91+I46+I75+I80+I41+I70</f>
        <v>4100069</v>
      </c>
    </row>
    <row r="41" spans="1:9" s="193" customFormat="1" ht="60.75">
      <c r="A41" s="780" t="s">
        <v>715</v>
      </c>
      <c r="B41" s="809" t="s">
        <v>74</v>
      </c>
      <c r="C41" s="809" t="s">
        <v>75</v>
      </c>
      <c r="D41" s="809" t="s">
        <v>97</v>
      </c>
      <c r="E41" s="835" t="s">
        <v>137</v>
      </c>
      <c r="F41" s="836"/>
      <c r="G41" s="844" t="s">
        <v>138</v>
      </c>
      <c r="H41" s="809"/>
      <c r="I41" s="811">
        <f>+I42</f>
        <v>66</v>
      </c>
    </row>
    <row r="42" spans="1:9" s="193" customFormat="1" ht="42">
      <c r="A42" s="781" t="s">
        <v>619</v>
      </c>
      <c r="B42" s="812" t="s">
        <v>74</v>
      </c>
      <c r="C42" s="812" t="s">
        <v>75</v>
      </c>
      <c r="D42" s="812" t="s">
        <v>97</v>
      </c>
      <c r="E42" s="685" t="s">
        <v>291</v>
      </c>
      <c r="F42" s="685"/>
      <c r="G42" s="807" t="s">
        <v>138</v>
      </c>
      <c r="H42" s="812"/>
      <c r="I42" s="813">
        <f>I44</f>
        <v>66</v>
      </c>
    </row>
    <row r="43" spans="1:9" s="193" customFormat="1" ht="146.25" customHeight="1">
      <c r="A43" s="782" t="s">
        <v>453</v>
      </c>
      <c r="B43" s="812" t="s">
        <v>74</v>
      </c>
      <c r="C43" s="812" t="s">
        <v>75</v>
      </c>
      <c r="D43" s="812" t="s">
        <v>97</v>
      </c>
      <c r="E43" s="842" t="s">
        <v>291</v>
      </c>
      <c r="F43" s="839" t="s">
        <v>76</v>
      </c>
      <c r="G43" s="843" t="s">
        <v>318</v>
      </c>
      <c r="H43" s="812"/>
      <c r="I43" s="813">
        <f>I44</f>
        <v>66</v>
      </c>
    </row>
    <row r="44" spans="1:9" s="193" customFormat="1" ht="39.75" customHeight="1">
      <c r="A44" s="784" t="s">
        <v>423</v>
      </c>
      <c r="B44" s="865" t="s">
        <v>74</v>
      </c>
      <c r="C44" s="816" t="s">
        <v>75</v>
      </c>
      <c r="D44" s="816" t="s">
        <v>97</v>
      </c>
      <c r="E44" s="685" t="s">
        <v>291</v>
      </c>
      <c r="F44" s="685" t="s">
        <v>76</v>
      </c>
      <c r="G44" s="806" t="s">
        <v>424</v>
      </c>
      <c r="H44" s="816"/>
      <c r="I44" s="817">
        <f>I45</f>
        <v>66</v>
      </c>
    </row>
    <row r="45" spans="1:9" s="193" customFormat="1" ht="81" customHeight="1">
      <c r="A45" s="781" t="s">
        <v>82</v>
      </c>
      <c r="B45" s="812" t="s">
        <v>74</v>
      </c>
      <c r="C45" s="812" t="s">
        <v>75</v>
      </c>
      <c r="D45" s="812" t="s">
        <v>97</v>
      </c>
      <c r="E45" s="838" t="s">
        <v>291</v>
      </c>
      <c r="F45" s="839" t="s">
        <v>76</v>
      </c>
      <c r="G45" s="843" t="s">
        <v>424</v>
      </c>
      <c r="H45" s="816" t="s">
        <v>77</v>
      </c>
      <c r="I45" s="817">
        <f>'прил 7'!H63</f>
        <v>66</v>
      </c>
    </row>
    <row r="46" spans="1:9" s="193" customFormat="1" ht="81">
      <c r="A46" s="792" t="s">
        <v>781</v>
      </c>
      <c r="B46" s="864" t="s">
        <v>74</v>
      </c>
      <c r="C46" s="827" t="s">
        <v>75</v>
      </c>
      <c r="D46" s="827" t="s">
        <v>97</v>
      </c>
      <c r="E46" s="690" t="s">
        <v>263</v>
      </c>
      <c r="F46" s="690" t="s">
        <v>316</v>
      </c>
      <c r="G46" s="851" t="s">
        <v>318</v>
      </c>
      <c r="H46" s="827"/>
      <c r="I46" s="828">
        <f>+I51+I47</f>
        <v>2934</v>
      </c>
    </row>
    <row r="47" spans="1:9" s="193" customFormat="1" ht="63">
      <c r="A47" s="784" t="s">
        <v>605</v>
      </c>
      <c r="B47" s="865" t="s">
        <v>74</v>
      </c>
      <c r="C47" s="816" t="s">
        <v>75</v>
      </c>
      <c r="D47" s="816" t="s">
        <v>97</v>
      </c>
      <c r="E47" s="838" t="s">
        <v>149</v>
      </c>
      <c r="F47" s="839" t="s">
        <v>316</v>
      </c>
      <c r="G47" s="843" t="s">
        <v>318</v>
      </c>
      <c r="H47" s="816"/>
      <c r="I47" s="817">
        <f>I49</f>
        <v>1305</v>
      </c>
    </row>
    <row r="48" spans="1:9" s="193" customFormat="1" ht="42">
      <c r="A48" s="784" t="s">
        <v>656</v>
      </c>
      <c r="B48" s="865" t="s">
        <v>74</v>
      </c>
      <c r="C48" s="812" t="s">
        <v>75</v>
      </c>
      <c r="D48" s="812" t="s">
        <v>97</v>
      </c>
      <c r="E48" s="776" t="s">
        <v>149</v>
      </c>
      <c r="F48" s="685" t="s">
        <v>75</v>
      </c>
      <c r="G48" s="807" t="s">
        <v>318</v>
      </c>
      <c r="H48" s="812"/>
      <c r="I48" s="813">
        <f>I49</f>
        <v>1305</v>
      </c>
    </row>
    <row r="49" spans="1:9" s="193" customFormat="1" ht="42">
      <c r="A49" s="784" t="s">
        <v>423</v>
      </c>
      <c r="B49" s="865" t="s">
        <v>74</v>
      </c>
      <c r="C49" s="816" t="s">
        <v>75</v>
      </c>
      <c r="D49" s="816" t="s">
        <v>97</v>
      </c>
      <c r="E49" s="838" t="s">
        <v>149</v>
      </c>
      <c r="F49" s="839" t="s">
        <v>75</v>
      </c>
      <c r="G49" s="843" t="s">
        <v>424</v>
      </c>
      <c r="H49" s="816"/>
      <c r="I49" s="817">
        <f>I50</f>
        <v>1305</v>
      </c>
    </row>
    <row r="50" spans="1:9" s="193" customFormat="1" ht="81" customHeight="1">
      <c r="A50" s="781" t="s">
        <v>82</v>
      </c>
      <c r="B50" s="812" t="s">
        <v>74</v>
      </c>
      <c r="C50" s="812" t="s">
        <v>75</v>
      </c>
      <c r="D50" s="812" t="s">
        <v>97</v>
      </c>
      <c r="E50" s="685" t="s">
        <v>149</v>
      </c>
      <c r="F50" s="685" t="s">
        <v>75</v>
      </c>
      <c r="G50" s="806" t="s">
        <v>424</v>
      </c>
      <c r="H50" s="816" t="s">
        <v>77</v>
      </c>
      <c r="I50" s="817">
        <f>'прил 7'!H68</f>
        <v>1305</v>
      </c>
    </row>
    <row r="51" spans="1:9" s="193" customFormat="1" ht="42">
      <c r="A51" s="784" t="s">
        <v>657</v>
      </c>
      <c r="B51" s="865" t="s">
        <v>74</v>
      </c>
      <c r="C51" s="816" t="s">
        <v>75</v>
      </c>
      <c r="D51" s="816" t="s">
        <v>97</v>
      </c>
      <c r="E51" s="838" t="s">
        <v>260</v>
      </c>
      <c r="F51" s="839" t="s">
        <v>316</v>
      </c>
      <c r="G51" s="843" t="s">
        <v>318</v>
      </c>
      <c r="H51" s="816"/>
      <c r="I51" s="817">
        <f>I52+I55+I58</f>
        <v>1629</v>
      </c>
    </row>
    <row r="52" spans="1:9" s="193" customFormat="1" ht="168">
      <c r="A52" s="781" t="s">
        <v>422</v>
      </c>
      <c r="B52" s="812" t="s">
        <v>74</v>
      </c>
      <c r="C52" s="812" t="s">
        <v>75</v>
      </c>
      <c r="D52" s="812" t="s">
        <v>97</v>
      </c>
      <c r="E52" s="776" t="s">
        <v>260</v>
      </c>
      <c r="F52" s="685" t="s">
        <v>102</v>
      </c>
      <c r="G52" s="807" t="s">
        <v>318</v>
      </c>
      <c r="H52" s="812"/>
      <c r="I52" s="813">
        <f>I53</f>
        <v>676</v>
      </c>
    </row>
    <row r="53" spans="1:9" s="193" customFormat="1" ht="42">
      <c r="A53" s="784" t="s">
        <v>423</v>
      </c>
      <c r="B53" s="865" t="s">
        <v>74</v>
      </c>
      <c r="C53" s="816" t="s">
        <v>75</v>
      </c>
      <c r="D53" s="816" t="s">
        <v>97</v>
      </c>
      <c r="E53" s="838" t="s">
        <v>260</v>
      </c>
      <c r="F53" s="839" t="s">
        <v>102</v>
      </c>
      <c r="G53" s="843" t="s">
        <v>424</v>
      </c>
      <c r="H53" s="816"/>
      <c r="I53" s="817">
        <f>I54</f>
        <v>676</v>
      </c>
    </row>
    <row r="54" spans="1:9" s="193" customFormat="1" ht="63.75" customHeight="1">
      <c r="A54" s="781" t="s">
        <v>82</v>
      </c>
      <c r="B54" s="812" t="s">
        <v>74</v>
      </c>
      <c r="C54" s="812" t="s">
        <v>75</v>
      </c>
      <c r="D54" s="812" t="s">
        <v>97</v>
      </c>
      <c r="E54" s="685" t="s">
        <v>260</v>
      </c>
      <c r="F54" s="685" t="s">
        <v>102</v>
      </c>
      <c r="G54" s="806" t="s">
        <v>424</v>
      </c>
      <c r="H54" s="816" t="s">
        <v>77</v>
      </c>
      <c r="I54" s="817">
        <f>'прил 7'!H72</f>
        <v>676</v>
      </c>
    </row>
    <row r="55" spans="1:9" s="193" customFormat="1" ht="341.25" customHeight="1">
      <c r="A55" s="781" t="s">
        <v>425</v>
      </c>
      <c r="B55" s="812" t="s">
        <v>74</v>
      </c>
      <c r="C55" s="812" t="s">
        <v>75</v>
      </c>
      <c r="D55" s="812" t="s">
        <v>97</v>
      </c>
      <c r="E55" s="842" t="s">
        <v>260</v>
      </c>
      <c r="F55" s="839" t="s">
        <v>81</v>
      </c>
      <c r="G55" s="840" t="s">
        <v>318</v>
      </c>
      <c r="H55" s="812"/>
      <c r="I55" s="813">
        <f>I56</f>
        <v>869</v>
      </c>
    </row>
    <row r="56" spans="1:9" s="193" customFormat="1" ht="42">
      <c r="A56" s="784" t="s">
        <v>423</v>
      </c>
      <c r="B56" s="865" t="s">
        <v>74</v>
      </c>
      <c r="C56" s="816" t="s">
        <v>75</v>
      </c>
      <c r="D56" s="816" t="s">
        <v>97</v>
      </c>
      <c r="E56" s="685" t="s">
        <v>260</v>
      </c>
      <c r="F56" s="685" t="s">
        <v>81</v>
      </c>
      <c r="G56" s="806" t="s">
        <v>424</v>
      </c>
      <c r="H56" s="816"/>
      <c r="I56" s="817">
        <f>I57</f>
        <v>869</v>
      </c>
    </row>
    <row r="57" spans="1:9" s="193" customFormat="1" ht="60.75" customHeight="1">
      <c r="A57" s="781" t="s">
        <v>82</v>
      </c>
      <c r="B57" s="812" t="s">
        <v>74</v>
      </c>
      <c r="C57" s="812" t="s">
        <v>75</v>
      </c>
      <c r="D57" s="812" t="s">
        <v>97</v>
      </c>
      <c r="E57" s="838" t="s">
        <v>260</v>
      </c>
      <c r="F57" s="839" t="s">
        <v>81</v>
      </c>
      <c r="G57" s="843" t="s">
        <v>424</v>
      </c>
      <c r="H57" s="816" t="s">
        <v>77</v>
      </c>
      <c r="I57" s="817">
        <f>'прил 7'!H75</f>
        <v>869</v>
      </c>
    </row>
    <row r="58" spans="1:9" s="193" customFormat="1" ht="60.75" customHeight="1">
      <c r="A58" s="781" t="s">
        <v>543</v>
      </c>
      <c r="B58" s="812" t="s">
        <v>74</v>
      </c>
      <c r="C58" s="812" t="s">
        <v>75</v>
      </c>
      <c r="D58" s="812" t="s">
        <v>97</v>
      </c>
      <c r="E58" s="776" t="s">
        <v>260</v>
      </c>
      <c r="F58" s="685" t="s">
        <v>113</v>
      </c>
      <c r="G58" s="807" t="s">
        <v>318</v>
      </c>
      <c r="H58" s="812"/>
      <c r="I58" s="813">
        <f>I59</f>
        <v>84</v>
      </c>
    </row>
    <row r="59" spans="1:9" s="193" customFormat="1" ht="43.5" customHeight="1">
      <c r="A59" s="784" t="s">
        <v>423</v>
      </c>
      <c r="B59" s="865" t="s">
        <v>74</v>
      </c>
      <c r="C59" s="816" t="s">
        <v>75</v>
      </c>
      <c r="D59" s="816" t="s">
        <v>97</v>
      </c>
      <c r="E59" s="838" t="s">
        <v>260</v>
      </c>
      <c r="F59" s="839" t="s">
        <v>113</v>
      </c>
      <c r="G59" s="843" t="s">
        <v>424</v>
      </c>
      <c r="H59" s="816"/>
      <c r="I59" s="817">
        <f>I60</f>
        <v>84</v>
      </c>
    </row>
    <row r="60" spans="1:9" s="193" customFormat="1" ht="87.75" customHeight="1">
      <c r="A60" s="781" t="s">
        <v>82</v>
      </c>
      <c r="B60" s="812" t="s">
        <v>74</v>
      </c>
      <c r="C60" s="812" t="s">
        <v>75</v>
      </c>
      <c r="D60" s="812" t="s">
        <v>97</v>
      </c>
      <c r="E60" s="685" t="s">
        <v>260</v>
      </c>
      <c r="F60" s="685" t="s">
        <v>113</v>
      </c>
      <c r="G60" s="806" t="s">
        <v>424</v>
      </c>
      <c r="H60" s="816" t="s">
        <v>77</v>
      </c>
      <c r="I60" s="817">
        <f>'прил 7'!H78</f>
        <v>84</v>
      </c>
    </row>
    <row r="61" spans="1:9" s="215" customFormat="1" ht="72" customHeight="1">
      <c r="A61" s="779" t="s">
        <v>721</v>
      </c>
      <c r="B61" s="809" t="s">
        <v>74</v>
      </c>
      <c r="C61" s="809" t="s">
        <v>75</v>
      </c>
      <c r="D61" s="809" t="s">
        <v>97</v>
      </c>
      <c r="E61" s="830" t="s">
        <v>99</v>
      </c>
      <c r="F61" s="836" t="s">
        <v>316</v>
      </c>
      <c r="G61" s="844" t="s">
        <v>318</v>
      </c>
      <c r="H61" s="809"/>
      <c r="I61" s="811">
        <f>+I62</f>
        <v>168735</v>
      </c>
    </row>
    <row r="62" spans="1:9" s="215" customFormat="1" ht="63">
      <c r="A62" s="781" t="s">
        <v>722</v>
      </c>
      <c r="B62" s="812" t="s">
        <v>74</v>
      </c>
      <c r="C62" s="812" t="s">
        <v>75</v>
      </c>
      <c r="D62" s="812" t="s">
        <v>97</v>
      </c>
      <c r="E62" s="776" t="s">
        <v>154</v>
      </c>
      <c r="F62" s="685" t="s">
        <v>316</v>
      </c>
      <c r="G62" s="807" t="s">
        <v>318</v>
      </c>
      <c r="H62" s="812"/>
      <c r="I62" s="813">
        <f>+I64+I68</f>
        <v>168735</v>
      </c>
    </row>
    <row r="63" spans="1:9" s="215" customFormat="1" ht="69" customHeight="1">
      <c r="A63" s="781" t="s">
        <v>320</v>
      </c>
      <c r="B63" s="812" t="s">
        <v>74</v>
      </c>
      <c r="C63" s="812" t="s">
        <v>75</v>
      </c>
      <c r="D63" s="812" t="s">
        <v>97</v>
      </c>
      <c r="E63" s="842" t="s">
        <v>154</v>
      </c>
      <c r="F63" s="839" t="s">
        <v>75</v>
      </c>
      <c r="G63" s="840" t="s">
        <v>318</v>
      </c>
      <c r="H63" s="812"/>
      <c r="I63" s="813">
        <f>I64</f>
        <v>168000</v>
      </c>
    </row>
    <row r="64" spans="1:249" s="193" customFormat="1" ht="21">
      <c r="A64" s="784" t="s">
        <v>155</v>
      </c>
      <c r="B64" s="865" t="s">
        <v>74</v>
      </c>
      <c r="C64" s="816" t="s">
        <v>75</v>
      </c>
      <c r="D64" s="816" t="s">
        <v>97</v>
      </c>
      <c r="E64" s="685" t="s">
        <v>154</v>
      </c>
      <c r="F64" s="685" t="s">
        <v>75</v>
      </c>
      <c r="G64" s="806" t="s">
        <v>321</v>
      </c>
      <c r="H64" s="818"/>
      <c r="I64" s="859">
        <f>+I65+I66</f>
        <v>168000</v>
      </c>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5"/>
      <c r="BY64" s="215"/>
      <c r="BZ64" s="215"/>
      <c r="CA64" s="215"/>
      <c r="CB64" s="215"/>
      <c r="CC64" s="215"/>
      <c r="CD64" s="215"/>
      <c r="CE64" s="215"/>
      <c r="CF64" s="215"/>
      <c r="CG64" s="215"/>
      <c r="CH64" s="215"/>
      <c r="CI64" s="215"/>
      <c r="CJ64" s="215"/>
      <c r="CK64" s="215"/>
      <c r="CL64" s="215"/>
      <c r="CM64" s="215"/>
      <c r="CN64" s="215"/>
      <c r="CO64" s="215"/>
      <c r="CP64" s="215"/>
      <c r="CQ64" s="215"/>
      <c r="CR64" s="215"/>
      <c r="CS64" s="215"/>
      <c r="CT64" s="215"/>
      <c r="CU64" s="215"/>
      <c r="CV64" s="215"/>
      <c r="CW64" s="215"/>
      <c r="CX64" s="215"/>
      <c r="CY64" s="215"/>
      <c r="CZ64" s="215"/>
      <c r="DA64" s="215"/>
      <c r="DB64" s="215"/>
      <c r="DC64" s="215"/>
      <c r="DD64" s="215"/>
      <c r="DE64" s="215"/>
      <c r="DF64" s="215"/>
      <c r="DG64" s="215"/>
      <c r="DH64" s="215"/>
      <c r="DI64" s="215"/>
      <c r="DJ64" s="215"/>
      <c r="DK64" s="215"/>
      <c r="DL64" s="215"/>
      <c r="DM64" s="215"/>
      <c r="DN64" s="215"/>
      <c r="DO64" s="215"/>
      <c r="DP64" s="215"/>
      <c r="DQ64" s="215"/>
      <c r="DR64" s="215"/>
      <c r="DS64" s="215"/>
      <c r="DT64" s="215"/>
      <c r="DU64" s="215"/>
      <c r="DV64" s="215"/>
      <c r="DW64" s="215"/>
      <c r="DX64" s="215"/>
      <c r="DY64" s="215"/>
      <c r="DZ64" s="215"/>
      <c r="EA64" s="215"/>
      <c r="EB64" s="215"/>
      <c r="EC64" s="215"/>
      <c r="ED64" s="215"/>
      <c r="EE64" s="215"/>
      <c r="EF64" s="215"/>
      <c r="EG64" s="215"/>
      <c r="EH64" s="215"/>
      <c r="EI64" s="215"/>
      <c r="EJ64" s="215"/>
      <c r="EK64" s="215"/>
      <c r="EL64" s="215"/>
      <c r="EM64" s="215"/>
      <c r="EN64" s="215"/>
      <c r="EO64" s="215"/>
      <c r="EP64" s="215"/>
      <c r="EQ64" s="215"/>
      <c r="ER64" s="215"/>
      <c r="ES64" s="215"/>
      <c r="ET64" s="215"/>
      <c r="EU64" s="215"/>
      <c r="EV64" s="215"/>
      <c r="EW64" s="215"/>
      <c r="EX64" s="215"/>
      <c r="EY64" s="215"/>
      <c r="EZ64" s="215"/>
      <c r="FA64" s="215"/>
      <c r="FB64" s="215"/>
      <c r="FC64" s="215"/>
      <c r="FD64" s="215"/>
      <c r="FE64" s="215"/>
      <c r="FF64" s="215"/>
      <c r="FG64" s="215"/>
      <c r="FH64" s="215"/>
      <c r="FI64" s="215"/>
      <c r="FJ64" s="215"/>
      <c r="FK64" s="215"/>
      <c r="FL64" s="215"/>
      <c r="FM64" s="215"/>
      <c r="FN64" s="215"/>
      <c r="FO64" s="215"/>
      <c r="FP64" s="215"/>
      <c r="FQ64" s="215"/>
      <c r="FR64" s="215"/>
      <c r="FS64" s="215"/>
      <c r="FT64" s="215"/>
      <c r="FU64" s="215"/>
      <c r="FV64" s="215"/>
      <c r="FW64" s="215"/>
      <c r="FX64" s="215"/>
      <c r="FY64" s="215"/>
      <c r="FZ64" s="215"/>
      <c r="GA64" s="215"/>
      <c r="GB64" s="215"/>
      <c r="GC64" s="215"/>
      <c r="GD64" s="215"/>
      <c r="GE64" s="215"/>
      <c r="GF64" s="215"/>
      <c r="GG64" s="215"/>
      <c r="GH64" s="215"/>
      <c r="GI64" s="215"/>
      <c r="GJ64" s="215"/>
      <c r="GK64" s="215"/>
      <c r="GL64" s="215"/>
      <c r="GM64" s="215"/>
      <c r="GN64" s="215"/>
      <c r="GO64" s="215"/>
      <c r="GP64" s="215"/>
      <c r="GQ64" s="215"/>
      <c r="GR64" s="215"/>
      <c r="GS64" s="215"/>
      <c r="GT64" s="215"/>
      <c r="GU64" s="215"/>
      <c r="GV64" s="215"/>
      <c r="GW64" s="215"/>
      <c r="GX64" s="215"/>
      <c r="GY64" s="215"/>
      <c r="GZ64" s="215"/>
      <c r="HA64" s="215"/>
      <c r="HB64" s="215"/>
      <c r="HC64" s="215"/>
      <c r="HD64" s="215"/>
      <c r="HE64" s="215"/>
      <c r="HF64" s="215"/>
      <c r="HG64" s="215"/>
      <c r="HH64" s="215"/>
      <c r="HI64" s="215"/>
      <c r="HJ64" s="215"/>
      <c r="HK64" s="215"/>
      <c r="HL64" s="215"/>
      <c r="HM64" s="215"/>
      <c r="HN64" s="215"/>
      <c r="HO64" s="215"/>
      <c r="HP64" s="215"/>
      <c r="HQ64" s="215"/>
      <c r="HR64" s="215"/>
      <c r="HS64" s="215"/>
      <c r="HT64" s="215"/>
      <c r="HU64" s="215"/>
      <c r="HV64" s="215"/>
      <c r="HW64" s="215"/>
      <c r="HX64" s="215"/>
      <c r="HY64" s="215"/>
      <c r="HZ64" s="215"/>
      <c r="IA64" s="215"/>
      <c r="IB64" s="215"/>
      <c r="IC64" s="215"/>
      <c r="ID64" s="215"/>
      <c r="IE64" s="215"/>
      <c r="IF64" s="215"/>
      <c r="IG64" s="215"/>
      <c r="IH64" s="215"/>
      <c r="II64" s="215"/>
      <c r="IJ64" s="215"/>
      <c r="IK64" s="215"/>
      <c r="IL64" s="215"/>
      <c r="IM64" s="215"/>
      <c r="IN64" s="215"/>
      <c r="IO64" s="215"/>
    </row>
    <row r="65" spans="1:249" s="193" customFormat="1" ht="42">
      <c r="A65" s="782" t="s">
        <v>432</v>
      </c>
      <c r="B65" s="812" t="s">
        <v>74</v>
      </c>
      <c r="C65" s="812" t="s">
        <v>75</v>
      </c>
      <c r="D65" s="812" t="s">
        <v>97</v>
      </c>
      <c r="E65" s="838" t="s">
        <v>154</v>
      </c>
      <c r="F65" s="839" t="s">
        <v>75</v>
      </c>
      <c r="G65" s="843" t="s">
        <v>321</v>
      </c>
      <c r="H65" s="812" t="s">
        <v>84</v>
      </c>
      <c r="I65" s="813">
        <f>'прил 7'!H83</f>
        <v>154000</v>
      </c>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5"/>
      <c r="BU65" s="215"/>
      <c r="BV65" s="215"/>
      <c r="BW65" s="215"/>
      <c r="BX65" s="215"/>
      <c r="BY65" s="215"/>
      <c r="BZ65" s="215"/>
      <c r="CA65" s="215"/>
      <c r="CB65" s="215"/>
      <c r="CC65" s="215"/>
      <c r="CD65" s="215"/>
      <c r="CE65" s="215"/>
      <c r="CF65" s="215"/>
      <c r="CG65" s="215"/>
      <c r="CH65" s="215"/>
      <c r="CI65" s="215"/>
      <c r="CJ65" s="215"/>
      <c r="CK65" s="215"/>
      <c r="CL65" s="215"/>
      <c r="CM65" s="215"/>
      <c r="CN65" s="215"/>
      <c r="CO65" s="215"/>
      <c r="CP65" s="215"/>
      <c r="CQ65" s="215"/>
      <c r="CR65" s="215"/>
      <c r="CS65" s="215"/>
      <c r="CT65" s="215"/>
      <c r="CU65" s="215"/>
      <c r="CV65" s="215"/>
      <c r="CW65" s="215"/>
      <c r="CX65" s="215"/>
      <c r="CY65" s="215"/>
      <c r="CZ65" s="215"/>
      <c r="DA65" s="215"/>
      <c r="DB65" s="215"/>
      <c r="DC65" s="215"/>
      <c r="DD65" s="215"/>
      <c r="DE65" s="215"/>
      <c r="DF65" s="215"/>
      <c r="DG65" s="215"/>
      <c r="DH65" s="215"/>
      <c r="DI65" s="215"/>
      <c r="DJ65" s="215"/>
      <c r="DK65" s="215"/>
      <c r="DL65" s="215"/>
      <c r="DM65" s="215"/>
      <c r="DN65" s="215"/>
      <c r="DO65" s="215"/>
      <c r="DP65" s="215"/>
      <c r="DQ65" s="215"/>
      <c r="DR65" s="215"/>
      <c r="DS65" s="215"/>
      <c r="DT65" s="215"/>
      <c r="DU65" s="215"/>
      <c r="DV65" s="215"/>
      <c r="DW65" s="215"/>
      <c r="DX65" s="215"/>
      <c r="DY65" s="215"/>
      <c r="DZ65" s="215"/>
      <c r="EA65" s="215"/>
      <c r="EB65" s="215"/>
      <c r="EC65" s="215"/>
      <c r="ED65" s="215"/>
      <c r="EE65" s="215"/>
      <c r="EF65" s="215"/>
      <c r="EG65" s="215"/>
      <c r="EH65" s="215"/>
      <c r="EI65" s="215"/>
      <c r="EJ65" s="215"/>
      <c r="EK65" s="215"/>
      <c r="EL65" s="215"/>
      <c r="EM65" s="215"/>
      <c r="EN65" s="215"/>
      <c r="EO65" s="215"/>
      <c r="EP65" s="215"/>
      <c r="EQ65" s="215"/>
      <c r="ER65" s="215"/>
      <c r="ES65" s="215"/>
      <c r="ET65" s="215"/>
      <c r="EU65" s="215"/>
      <c r="EV65" s="215"/>
      <c r="EW65" s="215"/>
      <c r="EX65" s="215"/>
      <c r="EY65" s="215"/>
      <c r="EZ65" s="215"/>
      <c r="FA65" s="215"/>
      <c r="FB65" s="215"/>
      <c r="FC65" s="215"/>
      <c r="FD65" s="215"/>
      <c r="FE65" s="215"/>
      <c r="FF65" s="215"/>
      <c r="FG65" s="215"/>
      <c r="FH65" s="215"/>
      <c r="FI65" s="215"/>
      <c r="FJ65" s="215"/>
      <c r="FK65" s="215"/>
      <c r="FL65" s="215"/>
      <c r="FM65" s="215"/>
      <c r="FN65" s="215"/>
      <c r="FO65" s="215"/>
      <c r="FP65" s="215"/>
      <c r="FQ65" s="215"/>
      <c r="FR65" s="215"/>
      <c r="FS65" s="215"/>
      <c r="FT65" s="215"/>
      <c r="FU65" s="215"/>
      <c r="FV65" s="215"/>
      <c r="FW65" s="215"/>
      <c r="FX65" s="215"/>
      <c r="FY65" s="215"/>
      <c r="FZ65" s="215"/>
      <c r="GA65" s="215"/>
      <c r="GB65" s="215"/>
      <c r="GC65" s="215"/>
      <c r="GD65" s="215"/>
      <c r="GE65" s="215"/>
      <c r="GF65" s="215"/>
      <c r="GG65" s="215"/>
      <c r="GH65" s="215"/>
      <c r="GI65" s="215"/>
      <c r="GJ65" s="215"/>
      <c r="GK65" s="215"/>
      <c r="GL65" s="215"/>
      <c r="GM65" s="215"/>
      <c r="GN65" s="215"/>
      <c r="GO65" s="215"/>
      <c r="GP65" s="215"/>
      <c r="GQ65" s="215"/>
      <c r="GR65" s="215"/>
      <c r="GS65" s="215"/>
      <c r="GT65" s="215"/>
      <c r="GU65" s="215"/>
      <c r="GV65" s="215"/>
      <c r="GW65" s="215"/>
      <c r="GX65" s="215"/>
      <c r="GY65" s="215"/>
      <c r="GZ65" s="215"/>
      <c r="HA65" s="215"/>
      <c r="HB65" s="215"/>
      <c r="HC65" s="215"/>
      <c r="HD65" s="215"/>
      <c r="HE65" s="215"/>
      <c r="HF65" s="215"/>
      <c r="HG65" s="215"/>
      <c r="HH65" s="215"/>
      <c r="HI65" s="215"/>
      <c r="HJ65" s="215"/>
      <c r="HK65" s="215"/>
      <c r="HL65" s="215"/>
      <c r="HM65" s="215"/>
      <c r="HN65" s="215"/>
      <c r="HO65" s="215"/>
      <c r="HP65" s="215"/>
      <c r="HQ65" s="215"/>
      <c r="HR65" s="215"/>
      <c r="HS65" s="215"/>
      <c r="HT65" s="215"/>
      <c r="HU65" s="215"/>
      <c r="HV65" s="215"/>
      <c r="HW65" s="215"/>
      <c r="HX65" s="215"/>
      <c r="HY65" s="215"/>
      <c r="HZ65" s="215"/>
      <c r="IA65" s="215"/>
      <c r="IB65" s="215"/>
      <c r="IC65" s="215"/>
      <c r="ID65" s="215"/>
      <c r="IE65" s="215"/>
      <c r="IF65" s="215"/>
      <c r="IG65" s="215"/>
      <c r="IH65" s="215"/>
      <c r="II65" s="215"/>
      <c r="IJ65" s="215"/>
      <c r="IK65" s="215"/>
      <c r="IL65" s="215"/>
      <c r="IM65" s="215"/>
      <c r="IN65" s="215"/>
      <c r="IO65" s="215"/>
    </row>
    <row r="66" spans="1:249" s="193" customFormat="1" ht="21">
      <c r="A66" s="782" t="s">
        <v>85</v>
      </c>
      <c r="B66" s="812" t="s">
        <v>74</v>
      </c>
      <c r="C66" s="812" t="s">
        <v>75</v>
      </c>
      <c r="D66" s="812" t="s">
        <v>97</v>
      </c>
      <c r="E66" s="685" t="s">
        <v>154</v>
      </c>
      <c r="F66" s="685" t="s">
        <v>75</v>
      </c>
      <c r="G66" s="806" t="s">
        <v>321</v>
      </c>
      <c r="H66" s="812" t="s">
        <v>86</v>
      </c>
      <c r="I66" s="813">
        <f>'прил 7'!H84</f>
        <v>14000</v>
      </c>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5"/>
      <c r="BU66" s="215"/>
      <c r="BV66" s="215"/>
      <c r="BW66" s="215"/>
      <c r="BX66" s="215"/>
      <c r="BY66" s="215"/>
      <c r="BZ66" s="215"/>
      <c r="CA66" s="215"/>
      <c r="CB66" s="215"/>
      <c r="CC66" s="215"/>
      <c r="CD66" s="215"/>
      <c r="CE66" s="215"/>
      <c r="CF66" s="215"/>
      <c r="CG66" s="215"/>
      <c r="CH66" s="215"/>
      <c r="CI66" s="215"/>
      <c r="CJ66" s="215"/>
      <c r="CK66" s="215"/>
      <c r="CL66" s="215"/>
      <c r="CM66" s="215"/>
      <c r="CN66" s="215"/>
      <c r="CO66" s="215"/>
      <c r="CP66" s="215"/>
      <c r="CQ66" s="215"/>
      <c r="CR66" s="215"/>
      <c r="CS66" s="215"/>
      <c r="CT66" s="215"/>
      <c r="CU66" s="215"/>
      <c r="CV66" s="215"/>
      <c r="CW66" s="215"/>
      <c r="CX66" s="215"/>
      <c r="CY66" s="215"/>
      <c r="CZ66" s="215"/>
      <c r="DA66" s="215"/>
      <c r="DB66" s="215"/>
      <c r="DC66" s="215"/>
      <c r="DD66" s="215"/>
      <c r="DE66" s="215"/>
      <c r="DF66" s="215"/>
      <c r="DG66" s="215"/>
      <c r="DH66" s="215"/>
      <c r="DI66" s="215"/>
      <c r="DJ66" s="215"/>
      <c r="DK66" s="215"/>
      <c r="DL66" s="215"/>
      <c r="DM66" s="215"/>
      <c r="DN66" s="215"/>
      <c r="DO66" s="215"/>
      <c r="DP66" s="215"/>
      <c r="DQ66" s="215"/>
      <c r="DR66" s="215"/>
      <c r="DS66" s="215"/>
      <c r="DT66" s="215"/>
      <c r="DU66" s="215"/>
      <c r="DV66" s="215"/>
      <c r="DW66" s="215"/>
      <c r="DX66" s="215"/>
      <c r="DY66" s="215"/>
      <c r="DZ66" s="215"/>
      <c r="EA66" s="215"/>
      <c r="EB66" s="215"/>
      <c r="EC66" s="215"/>
      <c r="ED66" s="215"/>
      <c r="EE66" s="215"/>
      <c r="EF66" s="215"/>
      <c r="EG66" s="215"/>
      <c r="EH66" s="215"/>
      <c r="EI66" s="215"/>
      <c r="EJ66" s="215"/>
      <c r="EK66" s="215"/>
      <c r="EL66" s="215"/>
      <c r="EM66" s="215"/>
      <c r="EN66" s="215"/>
      <c r="EO66" s="215"/>
      <c r="EP66" s="215"/>
      <c r="EQ66" s="215"/>
      <c r="ER66" s="215"/>
      <c r="ES66" s="215"/>
      <c r="ET66" s="215"/>
      <c r="EU66" s="215"/>
      <c r="EV66" s="215"/>
      <c r="EW66" s="215"/>
      <c r="EX66" s="215"/>
      <c r="EY66" s="215"/>
      <c r="EZ66" s="215"/>
      <c r="FA66" s="215"/>
      <c r="FB66" s="215"/>
      <c r="FC66" s="215"/>
      <c r="FD66" s="215"/>
      <c r="FE66" s="215"/>
      <c r="FF66" s="215"/>
      <c r="FG66" s="215"/>
      <c r="FH66" s="215"/>
      <c r="FI66" s="215"/>
      <c r="FJ66" s="215"/>
      <c r="FK66" s="215"/>
      <c r="FL66" s="215"/>
      <c r="FM66" s="215"/>
      <c r="FN66" s="215"/>
      <c r="FO66" s="215"/>
      <c r="FP66" s="215"/>
      <c r="FQ66" s="215"/>
      <c r="FR66" s="215"/>
      <c r="FS66" s="215"/>
      <c r="FT66" s="215"/>
      <c r="FU66" s="215"/>
      <c r="FV66" s="215"/>
      <c r="FW66" s="215"/>
      <c r="FX66" s="215"/>
      <c r="FY66" s="215"/>
      <c r="FZ66" s="215"/>
      <c r="GA66" s="215"/>
      <c r="GB66" s="215"/>
      <c r="GC66" s="215"/>
      <c r="GD66" s="215"/>
      <c r="GE66" s="215"/>
      <c r="GF66" s="215"/>
      <c r="GG66" s="215"/>
      <c r="GH66" s="215"/>
      <c r="GI66" s="215"/>
      <c r="GJ66" s="215"/>
      <c r="GK66" s="215"/>
      <c r="GL66" s="215"/>
      <c r="GM66" s="215"/>
      <c r="GN66" s="215"/>
      <c r="GO66" s="215"/>
      <c r="GP66" s="215"/>
      <c r="GQ66" s="215"/>
      <c r="GR66" s="215"/>
      <c r="GS66" s="215"/>
      <c r="GT66" s="215"/>
      <c r="GU66" s="215"/>
      <c r="GV66" s="215"/>
      <c r="GW66" s="215"/>
      <c r="GX66" s="215"/>
      <c r="GY66" s="215"/>
      <c r="GZ66" s="215"/>
      <c r="HA66" s="215"/>
      <c r="HB66" s="215"/>
      <c r="HC66" s="215"/>
      <c r="HD66" s="215"/>
      <c r="HE66" s="215"/>
      <c r="HF66" s="215"/>
      <c r="HG66" s="215"/>
      <c r="HH66" s="215"/>
      <c r="HI66" s="215"/>
      <c r="HJ66" s="215"/>
      <c r="HK66" s="215"/>
      <c r="HL66" s="215"/>
      <c r="HM66" s="215"/>
      <c r="HN66" s="215"/>
      <c r="HO66" s="215"/>
      <c r="HP66" s="215"/>
      <c r="HQ66" s="215"/>
      <c r="HR66" s="215"/>
      <c r="HS66" s="215"/>
      <c r="HT66" s="215"/>
      <c r="HU66" s="215"/>
      <c r="HV66" s="215"/>
      <c r="HW66" s="215"/>
      <c r="HX66" s="215"/>
      <c r="HY66" s="215"/>
      <c r="HZ66" s="215"/>
      <c r="IA66" s="215"/>
      <c r="IB66" s="215"/>
      <c r="IC66" s="215"/>
      <c r="ID66" s="215"/>
      <c r="IE66" s="215"/>
      <c r="IF66" s="215"/>
      <c r="IG66" s="215"/>
      <c r="IH66" s="215"/>
      <c r="II66" s="215"/>
      <c r="IJ66" s="215"/>
      <c r="IK66" s="215"/>
      <c r="IL66" s="215"/>
      <c r="IM66" s="215"/>
      <c r="IN66" s="215"/>
      <c r="IO66" s="215"/>
    </row>
    <row r="67" spans="1:249" s="193" customFormat="1" ht="63">
      <c r="A67" s="781" t="s">
        <v>426</v>
      </c>
      <c r="B67" s="812" t="s">
        <v>74</v>
      </c>
      <c r="C67" s="812" t="s">
        <v>75</v>
      </c>
      <c r="D67" s="812" t="s">
        <v>97</v>
      </c>
      <c r="E67" s="842" t="s">
        <v>154</v>
      </c>
      <c r="F67" s="839" t="s">
        <v>76</v>
      </c>
      <c r="G67" s="840" t="s">
        <v>318</v>
      </c>
      <c r="H67" s="812"/>
      <c r="I67" s="813">
        <f>I68</f>
        <v>735</v>
      </c>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215"/>
      <c r="BV67" s="215"/>
      <c r="BW67" s="215"/>
      <c r="BX67" s="215"/>
      <c r="BY67" s="215"/>
      <c r="BZ67" s="215"/>
      <c r="CA67" s="215"/>
      <c r="CB67" s="215"/>
      <c r="CC67" s="215"/>
      <c r="CD67" s="215"/>
      <c r="CE67" s="215"/>
      <c r="CF67" s="215"/>
      <c r="CG67" s="215"/>
      <c r="CH67" s="215"/>
      <c r="CI67" s="215"/>
      <c r="CJ67" s="215"/>
      <c r="CK67" s="215"/>
      <c r="CL67" s="215"/>
      <c r="CM67" s="215"/>
      <c r="CN67" s="215"/>
      <c r="CO67" s="215"/>
      <c r="CP67" s="215"/>
      <c r="CQ67" s="215"/>
      <c r="CR67" s="215"/>
      <c r="CS67" s="215"/>
      <c r="CT67" s="215"/>
      <c r="CU67" s="215"/>
      <c r="CV67" s="215"/>
      <c r="CW67" s="215"/>
      <c r="CX67" s="215"/>
      <c r="CY67" s="215"/>
      <c r="CZ67" s="215"/>
      <c r="DA67" s="215"/>
      <c r="DB67" s="215"/>
      <c r="DC67" s="215"/>
      <c r="DD67" s="215"/>
      <c r="DE67" s="215"/>
      <c r="DF67" s="215"/>
      <c r="DG67" s="215"/>
      <c r="DH67" s="215"/>
      <c r="DI67" s="215"/>
      <c r="DJ67" s="215"/>
      <c r="DK67" s="215"/>
      <c r="DL67" s="215"/>
      <c r="DM67" s="215"/>
      <c r="DN67" s="215"/>
      <c r="DO67" s="215"/>
      <c r="DP67" s="215"/>
      <c r="DQ67" s="215"/>
      <c r="DR67" s="215"/>
      <c r="DS67" s="215"/>
      <c r="DT67" s="215"/>
      <c r="DU67" s="215"/>
      <c r="DV67" s="215"/>
      <c r="DW67" s="215"/>
      <c r="DX67" s="215"/>
      <c r="DY67" s="215"/>
      <c r="DZ67" s="215"/>
      <c r="EA67" s="215"/>
      <c r="EB67" s="215"/>
      <c r="EC67" s="215"/>
      <c r="ED67" s="215"/>
      <c r="EE67" s="215"/>
      <c r="EF67" s="215"/>
      <c r="EG67" s="215"/>
      <c r="EH67" s="215"/>
      <c r="EI67" s="215"/>
      <c r="EJ67" s="215"/>
      <c r="EK67" s="215"/>
      <c r="EL67" s="215"/>
      <c r="EM67" s="215"/>
      <c r="EN67" s="215"/>
      <c r="EO67" s="215"/>
      <c r="EP67" s="215"/>
      <c r="EQ67" s="215"/>
      <c r="ER67" s="215"/>
      <c r="ES67" s="215"/>
      <c r="ET67" s="215"/>
      <c r="EU67" s="215"/>
      <c r="EV67" s="215"/>
      <c r="EW67" s="215"/>
      <c r="EX67" s="215"/>
      <c r="EY67" s="215"/>
      <c r="EZ67" s="215"/>
      <c r="FA67" s="215"/>
      <c r="FB67" s="215"/>
      <c r="FC67" s="215"/>
      <c r="FD67" s="215"/>
      <c r="FE67" s="215"/>
      <c r="FF67" s="215"/>
      <c r="FG67" s="215"/>
      <c r="FH67" s="215"/>
      <c r="FI67" s="215"/>
      <c r="FJ67" s="215"/>
      <c r="FK67" s="215"/>
      <c r="FL67" s="215"/>
      <c r="FM67" s="215"/>
      <c r="FN67" s="215"/>
      <c r="FO67" s="215"/>
      <c r="FP67" s="215"/>
      <c r="FQ67" s="215"/>
      <c r="FR67" s="215"/>
      <c r="FS67" s="215"/>
      <c r="FT67" s="215"/>
      <c r="FU67" s="215"/>
      <c r="FV67" s="215"/>
      <c r="FW67" s="215"/>
      <c r="FX67" s="215"/>
      <c r="FY67" s="215"/>
      <c r="FZ67" s="215"/>
      <c r="GA67" s="215"/>
      <c r="GB67" s="215"/>
      <c r="GC67" s="215"/>
      <c r="GD67" s="215"/>
      <c r="GE67" s="215"/>
      <c r="GF67" s="215"/>
      <c r="GG67" s="215"/>
      <c r="GH67" s="215"/>
      <c r="GI67" s="215"/>
      <c r="GJ67" s="215"/>
      <c r="GK67" s="215"/>
      <c r="GL67" s="215"/>
      <c r="GM67" s="215"/>
      <c r="GN67" s="215"/>
      <c r="GO67" s="215"/>
      <c r="GP67" s="215"/>
      <c r="GQ67" s="215"/>
      <c r="GR67" s="215"/>
      <c r="GS67" s="215"/>
      <c r="GT67" s="215"/>
      <c r="GU67" s="215"/>
      <c r="GV67" s="215"/>
      <c r="GW67" s="215"/>
      <c r="GX67" s="215"/>
      <c r="GY67" s="215"/>
      <c r="GZ67" s="215"/>
      <c r="HA67" s="215"/>
      <c r="HB67" s="215"/>
      <c r="HC67" s="215"/>
      <c r="HD67" s="215"/>
      <c r="HE67" s="215"/>
      <c r="HF67" s="215"/>
      <c r="HG67" s="215"/>
      <c r="HH67" s="215"/>
      <c r="HI67" s="215"/>
      <c r="HJ67" s="215"/>
      <c r="HK67" s="215"/>
      <c r="HL67" s="215"/>
      <c r="HM67" s="215"/>
      <c r="HN67" s="215"/>
      <c r="HO67" s="215"/>
      <c r="HP67" s="215"/>
      <c r="HQ67" s="215"/>
      <c r="HR67" s="215"/>
      <c r="HS67" s="215"/>
      <c r="HT67" s="215"/>
      <c r="HU67" s="215"/>
      <c r="HV67" s="215"/>
      <c r="HW67" s="215"/>
      <c r="HX67" s="215"/>
      <c r="HY67" s="215"/>
      <c r="HZ67" s="215"/>
      <c r="IA67" s="215"/>
      <c r="IB67" s="215"/>
      <c r="IC67" s="215"/>
      <c r="ID67" s="215"/>
      <c r="IE67" s="215"/>
      <c r="IF67" s="215"/>
      <c r="IG67" s="215"/>
      <c r="IH67" s="215"/>
      <c r="II67" s="215"/>
      <c r="IJ67" s="215"/>
      <c r="IK67" s="215"/>
      <c r="IL67" s="215"/>
      <c r="IM67" s="215"/>
      <c r="IN67" s="215"/>
      <c r="IO67" s="215"/>
    </row>
    <row r="68" spans="1:249" s="193" customFormat="1" ht="42">
      <c r="A68" s="784" t="s">
        <v>423</v>
      </c>
      <c r="B68" s="865" t="s">
        <v>74</v>
      </c>
      <c r="C68" s="816" t="s">
        <v>75</v>
      </c>
      <c r="D68" s="816" t="s">
        <v>97</v>
      </c>
      <c r="E68" s="685" t="s">
        <v>154</v>
      </c>
      <c r="F68" s="685" t="s">
        <v>76</v>
      </c>
      <c r="G68" s="806" t="s">
        <v>424</v>
      </c>
      <c r="H68" s="816"/>
      <c r="I68" s="817">
        <f>I69</f>
        <v>735</v>
      </c>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15"/>
      <c r="CA68" s="215"/>
      <c r="CB68" s="215"/>
      <c r="CC68" s="215"/>
      <c r="CD68" s="215"/>
      <c r="CE68" s="215"/>
      <c r="CF68" s="215"/>
      <c r="CG68" s="215"/>
      <c r="CH68" s="215"/>
      <c r="CI68" s="215"/>
      <c r="CJ68" s="215"/>
      <c r="CK68" s="215"/>
      <c r="CL68" s="215"/>
      <c r="CM68" s="215"/>
      <c r="CN68" s="215"/>
      <c r="CO68" s="215"/>
      <c r="CP68" s="215"/>
      <c r="CQ68" s="215"/>
      <c r="CR68" s="215"/>
      <c r="CS68" s="215"/>
      <c r="CT68" s="215"/>
      <c r="CU68" s="215"/>
      <c r="CV68" s="215"/>
      <c r="CW68" s="215"/>
      <c r="CX68" s="215"/>
      <c r="CY68" s="215"/>
      <c r="CZ68" s="215"/>
      <c r="DA68" s="215"/>
      <c r="DB68" s="215"/>
      <c r="DC68" s="215"/>
      <c r="DD68" s="215"/>
      <c r="DE68" s="215"/>
      <c r="DF68" s="215"/>
      <c r="DG68" s="215"/>
      <c r="DH68" s="215"/>
      <c r="DI68" s="215"/>
      <c r="DJ68" s="215"/>
      <c r="DK68" s="215"/>
      <c r="DL68" s="215"/>
      <c r="DM68" s="215"/>
      <c r="DN68" s="215"/>
      <c r="DO68" s="215"/>
      <c r="DP68" s="215"/>
      <c r="DQ68" s="215"/>
      <c r="DR68" s="215"/>
      <c r="DS68" s="215"/>
      <c r="DT68" s="215"/>
      <c r="DU68" s="215"/>
      <c r="DV68" s="215"/>
      <c r="DW68" s="215"/>
      <c r="DX68" s="215"/>
      <c r="DY68" s="215"/>
      <c r="DZ68" s="215"/>
      <c r="EA68" s="215"/>
      <c r="EB68" s="215"/>
      <c r="EC68" s="215"/>
      <c r="ED68" s="215"/>
      <c r="EE68" s="215"/>
      <c r="EF68" s="215"/>
      <c r="EG68" s="215"/>
      <c r="EH68" s="215"/>
      <c r="EI68" s="215"/>
      <c r="EJ68" s="215"/>
      <c r="EK68" s="215"/>
      <c r="EL68" s="215"/>
      <c r="EM68" s="215"/>
      <c r="EN68" s="215"/>
      <c r="EO68" s="215"/>
      <c r="EP68" s="215"/>
      <c r="EQ68" s="215"/>
      <c r="ER68" s="215"/>
      <c r="ES68" s="215"/>
      <c r="ET68" s="215"/>
      <c r="EU68" s="215"/>
      <c r="EV68" s="215"/>
      <c r="EW68" s="215"/>
      <c r="EX68" s="215"/>
      <c r="EY68" s="215"/>
      <c r="EZ68" s="215"/>
      <c r="FA68" s="215"/>
      <c r="FB68" s="215"/>
      <c r="FC68" s="215"/>
      <c r="FD68" s="215"/>
      <c r="FE68" s="215"/>
      <c r="FF68" s="215"/>
      <c r="FG68" s="215"/>
      <c r="FH68" s="215"/>
      <c r="FI68" s="215"/>
      <c r="FJ68" s="215"/>
      <c r="FK68" s="215"/>
      <c r="FL68" s="215"/>
      <c r="FM68" s="215"/>
      <c r="FN68" s="215"/>
      <c r="FO68" s="215"/>
      <c r="FP68" s="215"/>
      <c r="FQ68" s="215"/>
      <c r="FR68" s="215"/>
      <c r="FS68" s="215"/>
      <c r="FT68" s="215"/>
      <c r="FU68" s="215"/>
      <c r="FV68" s="215"/>
      <c r="FW68" s="215"/>
      <c r="FX68" s="215"/>
      <c r="FY68" s="215"/>
      <c r="FZ68" s="215"/>
      <c r="GA68" s="215"/>
      <c r="GB68" s="215"/>
      <c r="GC68" s="215"/>
      <c r="GD68" s="215"/>
      <c r="GE68" s="215"/>
      <c r="GF68" s="215"/>
      <c r="GG68" s="215"/>
      <c r="GH68" s="215"/>
      <c r="GI68" s="215"/>
      <c r="GJ68" s="215"/>
      <c r="GK68" s="215"/>
      <c r="GL68" s="215"/>
      <c r="GM68" s="215"/>
      <c r="GN68" s="215"/>
      <c r="GO68" s="215"/>
      <c r="GP68" s="215"/>
      <c r="GQ68" s="215"/>
      <c r="GR68" s="215"/>
      <c r="GS68" s="215"/>
      <c r="GT68" s="215"/>
      <c r="GU68" s="215"/>
      <c r="GV68" s="215"/>
      <c r="GW68" s="215"/>
      <c r="GX68" s="215"/>
      <c r="GY68" s="215"/>
      <c r="GZ68" s="215"/>
      <c r="HA68" s="215"/>
      <c r="HB68" s="215"/>
      <c r="HC68" s="215"/>
      <c r="HD68" s="215"/>
      <c r="HE68" s="215"/>
      <c r="HF68" s="215"/>
      <c r="HG68" s="215"/>
      <c r="HH68" s="215"/>
      <c r="HI68" s="215"/>
      <c r="HJ68" s="215"/>
      <c r="HK68" s="215"/>
      <c r="HL68" s="215"/>
      <c r="HM68" s="215"/>
      <c r="HN68" s="215"/>
      <c r="HO68" s="215"/>
      <c r="HP68" s="215"/>
      <c r="HQ68" s="215"/>
      <c r="HR68" s="215"/>
      <c r="HS68" s="215"/>
      <c r="HT68" s="215"/>
      <c r="HU68" s="215"/>
      <c r="HV68" s="215"/>
      <c r="HW68" s="215"/>
      <c r="HX68" s="215"/>
      <c r="HY68" s="215"/>
      <c r="HZ68" s="215"/>
      <c r="IA68" s="215"/>
      <c r="IB68" s="215"/>
      <c r="IC68" s="215"/>
      <c r="ID68" s="215"/>
      <c r="IE68" s="215"/>
      <c r="IF68" s="215"/>
      <c r="IG68" s="215"/>
      <c r="IH68" s="215"/>
      <c r="II68" s="215"/>
      <c r="IJ68" s="215"/>
      <c r="IK68" s="215"/>
      <c r="IL68" s="215"/>
      <c r="IM68" s="215"/>
      <c r="IN68" s="215"/>
      <c r="IO68" s="215"/>
    </row>
    <row r="69" spans="1:249" s="193" customFormat="1" ht="63">
      <c r="A69" s="781" t="s">
        <v>82</v>
      </c>
      <c r="B69" s="812" t="s">
        <v>74</v>
      </c>
      <c r="C69" s="812" t="s">
        <v>75</v>
      </c>
      <c r="D69" s="812" t="s">
        <v>97</v>
      </c>
      <c r="E69" s="838" t="s">
        <v>154</v>
      </c>
      <c r="F69" s="839" t="s">
        <v>76</v>
      </c>
      <c r="G69" s="843" t="s">
        <v>424</v>
      </c>
      <c r="H69" s="816" t="s">
        <v>77</v>
      </c>
      <c r="I69" s="817">
        <f>'прил 7'!H87</f>
        <v>735</v>
      </c>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5"/>
      <c r="BM69" s="215"/>
      <c r="BN69" s="215"/>
      <c r="BO69" s="215"/>
      <c r="BP69" s="215"/>
      <c r="BQ69" s="215"/>
      <c r="BR69" s="215"/>
      <c r="BS69" s="215"/>
      <c r="BT69" s="215"/>
      <c r="BU69" s="215"/>
      <c r="BV69" s="215"/>
      <c r="BW69" s="215"/>
      <c r="BX69" s="215"/>
      <c r="BY69" s="215"/>
      <c r="BZ69" s="215"/>
      <c r="CA69" s="215"/>
      <c r="CB69" s="215"/>
      <c r="CC69" s="215"/>
      <c r="CD69" s="215"/>
      <c r="CE69" s="215"/>
      <c r="CF69" s="215"/>
      <c r="CG69" s="215"/>
      <c r="CH69" s="215"/>
      <c r="CI69" s="215"/>
      <c r="CJ69" s="215"/>
      <c r="CK69" s="215"/>
      <c r="CL69" s="215"/>
      <c r="CM69" s="215"/>
      <c r="CN69" s="215"/>
      <c r="CO69" s="215"/>
      <c r="CP69" s="215"/>
      <c r="CQ69" s="215"/>
      <c r="CR69" s="215"/>
      <c r="CS69" s="215"/>
      <c r="CT69" s="215"/>
      <c r="CU69" s="215"/>
      <c r="CV69" s="215"/>
      <c r="CW69" s="215"/>
      <c r="CX69" s="215"/>
      <c r="CY69" s="215"/>
      <c r="CZ69" s="215"/>
      <c r="DA69" s="215"/>
      <c r="DB69" s="215"/>
      <c r="DC69" s="215"/>
      <c r="DD69" s="215"/>
      <c r="DE69" s="215"/>
      <c r="DF69" s="215"/>
      <c r="DG69" s="215"/>
      <c r="DH69" s="215"/>
      <c r="DI69" s="215"/>
      <c r="DJ69" s="215"/>
      <c r="DK69" s="215"/>
      <c r="DL69" s="215"/>
      <c r="DM69" s="215"/>
      <c r="DN69" s="215"/>
      <c r="DO69" s="215"/>
      <c r="DP69" s="215"/>
      <c r="DQ69" s="215"/>
      <c r="DR69" s="215"/>
      <c r="DS69" s="215"/>
      <c r="DT69" s="215"/>
      <c r="DU69" s="215"/>
      <c r="DV69" s="215"/>
      <c r="DW69" s="215"/>
      <c r="DX69" s="215"/>
      <c r="DY69" s="215"/>
      <c r="DZ69" s="215"/>
      <c r="EA69" s="215"/>
      <c r="EB69" s="215"/>
      <c r="EC69" s="215"/>
      <c r="ED69" s="215"/>
      <c r="EE69" s="215"/>
      <c r="EF69" s="215"/>
      <c r="EG69" s="215"/>
      <c r="EH69" s="215"/>
      <c r="EI69" s="215"/>
      <c r="EJ69" s="215"/>
      <c r="EK69" s="215"/>
      <c r="EL69" s="215"/>
      <c r="EM69" s="215"/>
      <c r="EN69" s="215"/>
      <c r="EO69" s="215"/>
      <c r="EP69" s="215"/>
      <c r="EQ69" s="215"/>
      <c r="ER69" s="215"/>
      <c r="ES69" s="215"/>
      <c r="ET69" s="215"/>
      <c r="EU69" s="215"/>
      <c r="EV69" s="215"/>
      <c r="EW69" s="215"/>
      <c r="EX69" s="215"/>
      <c r="EY69" s="215"/>
      <c r="EZ69" s="215"/>
      <c r="FA69" s="215"/>
      <c r="FB69" s="215"/>
      <c r="FC69" s="215"/>
      <c r="FD69" s="215"/>
      <c r="FE69" s="215"/>
      <c r="FF69" s="215"/>
      <c r="FG69" s="215"/>
      <c r="FH69" s="215"/>
      <c r="FI69" s="215"/>
      <c r="FJ69" s="215"/>
      <c r="FK69" s="215"/>
      <c r="FL69" s="215"/>
      <c r="FM69" s="215"/>
      <c r="FN69" s="215"/>
      <c r="FO69" s="215"/>
      <c r="FP69" s="215"/>
      <c r="FQ69" s="215"/>
      <c r="FR69" s="215"/>
      <c r="FS69" s="215"/>
      <c r="FT69" s="215"/>
      <c r="FU69" s="215"/>
      <c r="FV69" s="215"/>
      <c r="FW69" s="215"/>
      <c r="FX69" s="215"/>
      <c r="FY69" s="215"/>
      <c r="FZ69" s="215"/>
      <c r="GA69" s="215"/>
      <c r="GB69" s="215"/>
      <c r="GC69" s="215"/>
      <c r="GD69" s="215"/>
      <c r="GE69" s="215"/>
      <c r="GF69" s="215"/>
      <c r="GG69" s="215"/>
      <c r="GH69" s="215"/>
      <c r="GI69" s="215"/>
      <c r="GJ69" s="215"/>
      <c r="GK69" s="215"/>
      <c r="GL69" s="215"/>
      <c r="GM69" s="215"/>
      <c r="GN69" s="215"/>
      <c r="GO69" s="215"/>
      <c r="GP69" s="215"/>
      <c r="GQ69" s="215"/>
      <c r="GR69" s="215"/>
      <c r="GS69" s="215"/>
      <c r="GT69" s="215"/>
      <c r="GU69" s="215"/>
      <c r="GV69" s="215"/>
      <c r="GW69" s="215"/>
      <c r="GX69" s="215"/>
      <c r="GY69" s="215"/>
      <c r="GZ69" s="215"/>
      <c r="HA69" s="215"/>
      <c r="HB69" s="215"/>
      <c r="HC69" s="215"/>
      <c r="HD69" s="215"/>
      <c r="HE69" s="215"/>
      <c r="HF69" s="215"/>
      <c r="HG69" s="215"/>
      <c r="HH69" s="215"/>
      <c r="HI69" s="215"/>
      <c r="HJ69" s="215"/>
      <c r="HK69" s="215"/>
      <c r="HL69" s="215"/>
      <c r="HM69" s="215"/>
      <c r="HN69" s="215"/>
      <c r="HO69" s="215"/>
      <c r="HP69" s="215"/>
      <c r="HQ69" s="215"/>
      <c r="HR69" s="215"/>
      <c r="HS69" s="215"/>
      <c r="HT69" s="215"/>
      <c r="HU69" s="215"/>
      <c r="HV69" s="215"/>
      <c r="HW69" s="215"/>
      <c r="HX69" s="215"/>
      <c r="HY69" s="215"/>
      <c r="HZ69" s="215"/>
      <c r="IA69" s="215"/>
      <c r="IB69" s="215"/>
      <c r="IC69" s="215"/>
      <c r="ID69" s="215"/>
      <c r="IE69" s="215"/>
      <c r="IF69" s="215"/>
      <c r="IG69" s="215"/>
      <c r="IH69" s="215"/>
      <c r="II69" s="215"/>
      <c r="IJ69" s="215"/>
      <c r="IK69" s="215"/>
      <c r="IL69" s="215"/>
      <c r="IM69" s="215"/>
      <c r="IN69" s="215"/>
      <c r="IO69" s="215"/>
    </row>
    <row r="70" spans="1:9" s="124" customFormat="1" ht="99" customHeight="1">
      <c r="A70" s="779" t="s">
        <v>932</v>
      </c>
      <c r="B70" s="809" t="s">
        <v>74</v>
      </c>
      <c r="C70" s="809" t="s">
        <v>75</v>
      </c>
      <c r="D70" s="809" t="s">
        <v>97</v>
      </c>
      <c r="E70" s="729" t="s">
        <v>251</v>
      </c>
      <c r="F70" s="690" t="s">
        <v>316</v>
      </c>
      <c r="G70" s="837" t="s">
        <v>138</v>
      </c>
      <c r="H70" s="809"/>
      <c r="I70" s="811">
        <f>+I71</f>
        <v>690</v>
      </c>
    </row>
    <row r="71" spans="1:9" s="124" customFormat="1" ht="51" customHeight="1">
      <c r="A71" s="781" t="s">
        <v>620</v>
      </c>
      <c r="B71" s="812" t="s">
        <v>74</v>
      </c>
      <c r="C71" s="812" t="s">
        <v>75</v>
      </c>
      <c r="D71" s="812" t="s">
        <v>97</v>
      </c>
      <c r="E71" s="842" t="s">
        <v>252</v>
      </c>
      <c r="F71" s="839" t="s">
        <v>316</v>
      </c>
      <c r="G71" s="840" t="s">
        <v>138</v>
      </c>
      <c r="H71" s="812"/>
      <c r="I71" s="813">
        <f>I72</f>
        <v>690</v>
      </c>
    </row>
    <row r="72" spans="1:9" s="124" customFormat="1" ht="93.75" customHeight="1">
      <c r="A72" s="788" t="s">
        <v>659</v>
      </c>
      <c r="B72" s="823" t="s">
        <v>74</v>
      </c>
      <c r="C72" s="823" t="s">
        <v>75</v>
      </c>
      <c r="D72" s="823" t="s">
        <v>97</v>
      </c>
      <c r="E72" s="685" t="s">
        <v>252</v>
      </c>
      <c r="F72" s="685" t="s">
        <v>76</v>
      </c>
      <c r="G72" s="807" t="s">
        <v>318</v>
      </c>
      <c r="H72" s="823"/>
      <c r="I72" s="813">
        <f>I73</f>
        <v>690</v>
      </c>
    </row>
    <row r="73" spans="1:9" s="193" customFormat="1" ht="42">
      <c r="A73" s="784" t="s">
        <v>423</v>
      </c>
      <c r="B73" s="865" t="s">
        <v>74</v>
      </c>
      <c r="C73" s="816" t="s">
        <v>75</v>
      </c>
      <c r="D73" s="816" t="s">
        <v>97</v>
      </c>
      <c r="E73" s="838" t="s">
        <v>252</v>
      </c>
      <c r="F73" s="839" t="s">
        <v>76</v>
      </c>
      <c r="G73" s="843" t="s">
        <v>424</v>
      </c>
      <c r="H73" s="816"/>
      <c r="I73" s="817">
        <f>I74</f>
        <v>690</v>
      </c>
    </row>
    <row r="74" spans="1:9" s="193" customFormat="1" ht="84.75" customHeight="1">
      <c r="A74" s="781" t="s">
        <v>82</v>
      </c>
      <c r="B74" s="812" t="s">
        <v>74</v>
      </c>
      <c r="C74" s="812" t="s">
        <v>75</v>
      </c>
      <c r="D74" s="812" t="s">
        <v>97</v>
      </c>
      <c r="E74" s="685" t="s">
        <v>252</v>
      </c>
      <c r="F74" s="685" t="s">
        <v>76</v>
      </c>
      <c r="G74" s="806" t="s">
        <v>424</v>
      </c>
      <c r="H74" s="816" t="s">
        <v>77</v>
      </c>
      <c r="I74" s="817">
        <f>'прил 7'!H92</f>
        <v>690</v>
      </c>
    </row>
    <row r="75" spans="1:9" s="193" customFormat="1" ht="81">
      <c r="A75" s="789" t="s">
        <v>733</v>
      </c>
      <c r="B75" s="821" t="s">
        <v>74</v>
      </c>
      <c r="C75" s="827" t="s">
        <v>75</v>
      </c>
      <c r="D75" s="827" t="s">
        <v>97</v>
      </c>
      <c r="E75" s="835" t="s">
        <v>107</v>
      </c>
      <c r="F75" s="836" t="s">
        <v>316</v>
      </c>
      <c r="G75" s="855" t="s">
        <v>318</v>
      </c>
      <c r="H75" s="827"/>
      <c r="I75" s="828">
        <f>I76</f>
        <v>680</v>
      </c>
    </row>
    <row r="76" spans="1:9" s="193" customFormat="1" ht="42">
      <c r="A76" s="788" t="s">
        <v>615</v>
      </c>
      <c r="B76" s="823" t="s">
        <v>74</v>
      </c>
      <c r="C76" s="816" t="s">
        <v>75</v>
      </c>
      <c r="D76" s="816" t="s">
        <v>97</v>
      </c>
      <c r="E76" s="685" t="s">
        <v>428</v>
      </c>
      <c r="F76" s="685" t="s">
        <v>316</v>
      </c>
      <c r="G76" s="806" t="s">
        <v>318</v>
      </c>
      <c r="H76" s="816"/>
      <c r="I76" s="817">
        <f>I77</f>
        <v>680</v>
      </c>
    </row>
    <row r="77" spans="1:9" s="193" customFormat="1" ht="84">
      <c r="A77" s="781" t="s">
        <v>660</v>
      </c>
      <c r="B77" s="812" t="s">
        <v>74</v>
      </c>
      <c r="C77" s="812" t="s">
        <v>75</v>
      </c>
      <c r="D77" s="812" t="s">
        <v>97</v>
      </c>
      <c r="E77" s="842" t="s">
        <v>428</v>
      </c>
      <c r="F77" s="839" t="s">
        <v>76</v>
      </c>
      <c r="G77" s="840" t="s">
        <v>318</v>
      </c>
      <c r="H77" s="812"/>
      <c r="I77" s="813">
        <f>I78</f>
        <v>680</v>
      </c>
    </row>
    <row r="78" spans="1:9" s="193" customFormat="1" ht="42">
      <c r="A78" s="784" t="s">
        <v>423</v>
      </c>
      <c r="B78" s="865" t="s">
        <v>74</v>
      </c>
      <c r="C78" s="816" t="s">
        <v>75</v>
      </c>
      <c r="D78" s="816" t="s">
        <v>97</v>
      </c>
      <c r="E78" s="685" t="s">
        <v>428</v>
      </c>
      <c r="F78" s="685" t="s">
        <v>76</v>
      </c>
      <c r="G78" s="806" t="s">
        <v>424</v>
      </c>
      <c r="H78" s="816"/>
      <c r="I78" s="817">
        <f>I79</f>
        <v>680</v>
      </c>
    </row>
    <row r="79" spans="1:9" s="193" customFormat="1" ht="86.25" customHeight="1">
      <c r="A79" s="781" t="s">
        <v>82</v>
      </c>
      <c r="B79" s="812" t="s">
        <v>74</v>
      </c>
      <c r="C79" s="812" t="s">
        <v>75</v>
      </c>
      <c r="D79" s="812" t="s">
        <v>97</v>
      </c>
      <c r="E79" s="838" t="s">
        <v>428</v>
      </c>
      <c r="F79" s="839" t="s">
        <v>76</v>
      </c>
      <c r="G79" s="843" t="s">
        <v>424</v>
      </c>
      <c r="H79" s="816" t="s">
        <v>77</v>
      </c>
      <c r="I79" s="817">
        <f>'прил 7'!H97</f>
        <v>680</v>
      </c>
    </row>
    <row r="80" spans="1:9" s="193" customFormat="1" ht="102">
      <c r="A80" s="779" t="s">
        <v>723</v>
      </c>
      <c r="B80" s="809" t="s">
        <v>74</v>
      </c>
      <c r="C80" s="827" t="s">
        <v>75</v>
      </c>
      <c r="D80" s="827" t="s">
        <v>97</v>
      </c>
      <c r="E80" s="690" t="s">
        <v>158</v>
      </c>
      <c r="F80" s="690" t="s">
        <v>316</v>
      </c>
      <c r="G80" s="851" t="s">
        <v>318</v>
      </c>
      <c r="H80" s="827"/>
      <c r="I80" s="828">
        <f>+I81</f>
        <v>1532</v>
      </c>
    </row>
    <row r="81" spans="1:9" s="193" customFormat="1" ht="63">
      <c r="A81" s="781" t="s">
        <v>609</v>
      </c>
      <c r="B81" s="812" t="s">
        <v>74</v>
      </c>
      <c r="C81" s="816" t="s">
        <v>75</v>
      </c>
      <c r="D81" s="816" t="s">
        <v>97</v>
      </c>
      <c r="E81" s="838" t="s">
        <v>159</v>
      </c>
      <c r="F81" s="839" t="s">
        <v>316</v>
      </c>
      <c r="G81" s="843" t="s">
        <v>318</v>
      </c>
      <c r="H81" s="816"/>
      <c r="I81" s="817">
        <f>I82</f>
        <v>1532</v>
      </c>
    </row>
    <row r="82" spans="1:9" s="193" customFormat="1" ht="168">
      <c r="A82" s="781" t="s">
        <v>671</v>
      </c>
      <c r="B82" s="812" t="s">
        <v>74</v>
      </c>
      <c r="C82" s="812" t="s">
        <v>75</v>
      </c>
      <c r="D82" s="812" t="s">
        <v>97</v>
      </c>
      <c r="E82" s="776" t="s">
        <v>159</v>
      </c>
      <c r="F82" s="685" t="s">
        <v>75</v>
      </c>
      <c r="G82" s="807" t="s">
        <v>318</v>
      </c>
      <c r="H82" s="812"/>
      <c r="I82" s="813">
        <f>I83</f>
        <v>1532</v>
      </c>
    </row>
    <row r="83" spans="1:9" s="193" customFormat="1" ht="42">
      <c r="A83" s="784" t="s">
        <v>423</v>
      </c>
      <c r="B83" s="865" t="s">
        <v>74</v>
      </c>
      <c r="C83" s="816" t="s">
        <v>75</v>
      </c>
      <c r="D83" s="816" t="s">
        <v>97</v>
      </c>
      <c r="E83" s="838" t="s">
        <v>159</v>
      </c>
      <c r="F83" s="839" t="s">
        <v>75</v>
      </c>
      <c r="G83" s="843" t="s">
        <v>424</v>
      </c>
      <c r="H83" s="816"/>
      <c r="I83" s="817">
        <f>I84</f>
        <v>1532</v>
      </c>
    </row>
    <row r="84" spans="1:9" s="193" customFormat="1" ht="60" customHeight="1">
      <c r="A84" s="781" t="s">
        <v>82</v>
      </c>
      <c r="B84" s="812" t="s">
        <v>74</v>
      </c>
      <c r="C84" s="812" t="s">
        <v>75</v>
      </c>
      <c r="D84" s="812" t="s">
        <v>97</v>
      </c>
      <c r="E84" s="685" t="s">
        <v>159</v>
      </c>
      <c r="F84" s="685" t="s">
        <v>75</v>
      </c>
      <c r="G84" s="806" t="s">
        <v>424</v>
      </c>
      <c r="H84" s="816" t="s">
        <v>77</v>
      </c>
      <c r="I84" s="817">
        <f>'прил 7'!H102</f>
        <v>1532</v>
      </c>
    </row>
    <row r="85" spans="1:9" s="215" customFormat="1" ht="20.25">
      <c r="A85" s="779" t="s">
        <v>181</v>
      </c>
      <c r="B85" s="809" t="s">
        <v>74</v>
      </c>
      <c r="C85" s="809" t="s">
        <v>75</v>
      </c>
      <c r="D85" s="778">
        <v>13</v>
      </c>
      <c r="E85" s="830" t="s">
        <v>180</v>
      </c>
      <c r="F85" s="836" t="s">
        <v>316</v>
      </c>
      <c r="G85" s="844" t="s">
        <v>318</v>
      </c>
      <c r="H85" s="809"/>
      <c r="I85" s="811">
        <f>+I86</f>
        <v>260000</v>
      </c>
    </row>
    <row r="86" spans="1:9" s="124" customFormat="1" ht="21">
      <c r="A86" s="781" t="s">
        <v>183</v>
      </c>
      <c r="B86" s="812" t="s">
        <v>74</v>
      </c>
      <c r="C86" s="812" t="s">
        <v>75</v>
      </c>
      <c r="D86" s="866">
        <v>13</v>
      </c>
      <c r="E86" s="776" t="s">
        <v>182</v>
      </c>
      <c r="F86" s="685" t="s">
        <v>316</v>
      </c>
      <c r="G86" s="807" t="s">
        <v>318</v>
      </c>
      <c r="H86" s="812"/>
      <c r="I86" s="813">
        <f>I87+I89</f>
        <v>260000</v>
      </c>
    </row>
    <row r="87" spans="1:9" s="124" customFormat="1" ht="21">
      <c r="A87" s="782" t="s">
        <v>307</v>
      </c>
      <c r="B87" s="812" t="s">
        <v>74</v>
      </c>
      <c r="C87" s="812" t="s">
        <v>75</v>
      </c>
      <c r="D87" s="866">
        <v>13</v>
      </c>
      <c r="E87" s="842" t="s">
        <v>182</v>
      </c>
      <c r="F87" s="839" t="s">
        <v>316</v>
      </c>
      <c r="G87" s="840" t="s">
        <v>322</v>
      </c>
      <c r="H87" s="812"/>
      <c r="I87" s="813">
        <f>I88</f>
        <v>230000</v>
      </c>
    </row>
    <row r="88" spans="1:9" s="124" customFormat="1" ht="42">
      <c r="A88" s="782" t="s">
        <v>432</v>
      </c>
      <c r="B88" s="812" t="s">
        <v>74</v>
      </c>
      <c r="C88" s="812" t="s">
        <v>75</v>
      </c>
      <c r="D88" s="866">
        <v>13</v>
      </c>
      <c r="E88" s="776" t="s">
        <v>182</v>
      </c>
      <c r="F88" s="685" t="s">
        <v>316</v>
      </c>
      <c r="G88" s="807" t="s">
        <v>322</v>
      </c>
      <c r="H88" s="812" t="s">
        <v>84</v>
      </c>
      <c r="I88" s="813">
        <f>'прил 7'!H106</f>
        <v>230000</v>
      </c>
    </row>
    <row r="89" spans="1:9" s="124" customFormat="1" ht="21">
      <c r="A89" s="782" t="s">
        <v>246</v>
      </c>
      <c r="B89" s="812" t="s">
        <v>74</v>
      </c>
      <c r="C89" s="812" t="s">
        <v>75</v>
      </c>
      <c r="D89" s="866">
        <v>13</v>
      </c>
      <c r="E89" s="842" t="s">
        <v>182</v>
      </c>
      <c r="F89" s="839" t="s">
        <v>316</v>
      </c>
      <c r="G89" s="840" t="s">
        <v>323</v>
      </c>
      <c r="H89" s="812"/>
      <c r="I89" s="813">
        <f>I90</f>
        <v>30000</v>
      </c>
    </row>
    <row r="90" spans="1:9" s="124" customFormat="1" ht="42">
      <c r="A90" s="782" t="s">
        <v>432</v>
      </c>
      <c r="B90" s="812" t="s">
        <v>74</v>
      </c>
      <c r="C90" s="812" t="s">
        <v>75</v>
      </c>
      <c r="D90" s="866">
        <v>13</v>
      </c>
      <c r="E90" s="776" t="s">
        <v>182</v>
      </c>
      <c r="F90" s="685" t="s">
        <v>316</v>
      </c>
      <c r="G90" s="807" t="s">
        <v>323</v>
      </c>
      <c r="H90" s="812" t="s">
        <v>84</v>
      </c>
      <c r="I90" s="813">
        <f>'прил 7'!H108</f>
        <v>30000</v>
      </c>
    </row>
    <row r="91" spans="1:9" s="124" customFormat="1" ht="40.5">
      <c r="A91" s="787" t="s">
        <v>228</v>
      </c>
      <c r="B91" s="821" t="s">
        <v>74</v>
      </c>
      <c r="C91" s="809" t="s">
        <v>75</v>
      </c>
      <c r="D91" s="809" t="s">
        <v>97</v>
      </c>
      <c r="E91" s="835" t="s">
        <v>227</v>
      </c>
      <c r="F91" s="836" t="s">
        <v>316</v>
      </c>
      <c r="G91" s="844" t="s">
        <v>318</v>
      </c>
      <c r="H91" s="809"/>
      <c r="I91" s="811">
        <f>+I92</f>
        <v>3665432</v>
      </c>
    </row>
    <row r="92" spans="1:9" s="124" customFormat="1" ht="84">
      <c r="A92" s="786" t="s">
        <v>229</v>
      </c>
      <c r="B92" s="823" t="s">
        <v>74</v>
      </c>
      <c r="C92" s="812" t="s">
        <v>75</v>
      </c>
      <c r="D92" s="812" t="s">
        <v>97</v>
      </c>
      <c r="E92" s="685" t="s">
        <v>230</v>
      </c>
      <c r="F92" s="685" t="s">
        <v>316</v>
      </c>
      <c r="G92" s="807" t="s">
        <v>318</v>
      </c>
      <c r="H92" s="812"/>
      <c r="I92" s="813">
        <f>+I93</f>
        <v>3665432</v>
      </c>
    </row>
    <row r="93" spans="1:255" s="705" customFormat="1" ht="42">
      <c r="A93" s="782" t="s">
        <v>140</v>
      </c>
      <c r="B93" s="812" t="s">
        <v>74</v>
      </c>
      <c r="C93" s="812" t="s">
        <v>75</v>
      </c>
      <c r="D93" s="812">
        <v>13</v>
      </c>
      <c r="E93" s="838" t="s">
        <v>230</v>
      </c>
      <c r="F93" s="839" t="s">
        <v>316</v>
      </c>
      <c r="G93" s="840" t="s">
        <v>324</v>
      </c>
      <c r="H93" s="812"/>
      <c r="I93" s="813">
        <f>SUM(I94:I96)</f>
        <v>3665432</v>
      </c>
      <c r="L93" s="706"/>
      <c r="M93" s="706"/>
      <c r="N93" s="706"/>
      <c r="O93" s="706"/>
      <c r="P93" s="706"/>
      <c r="Q93" s="706"/>
      <c r="R93" s="706"/>
      <c r="S93" s="706"/>
      <c r="T93" s="706"/>
      <c r="U93" s="706"/>
      <c r="V93" s="706"/>
      <c r="W93" s="706"/>
      <c r="X93" s="706"/>
      <c r="Y93" s="706"/>
      <c r="Z93" s="706"/>
      <c r="AA93" s="706"/>
      <c r="AB93" s="706"/>
      <c r="AC93" s="706"/>
      <c r="AD93" s="706"/>
      <c r="AE93" s="706"/>
      <c r="AF93" s="706"/>
      <c r="AG93" s="706"/>
      <c r="AH93" s="706"/>
      <c r="AI93" s="706"/>
      <c r="AJ93" s="706"/>
      <c r="AK93" s="706"/>
      <c r="AL93" s="706"/>
      <c r="AM93" s="706"/>
      <c r="AN93" s="706"/>
      <c r="AO93" s="706"/>
      <c r="AP93" s="706"/>
      <c r="AQ93" s="706"/>
      <c r="AR93" s="706"/>
      <c r="AS93" s="706"/>
      <c r="AT93" s="706"/>
      <c r="AU93" s="706"/>
      <c r="AV93" s="706"/>
      <c r="AW93" s="706"/>
      <c r="AX93" s="706"/>
      <c r="AY93" s="706"/>
      <c r="AZ93" s="706"/>
      <c r="BA93" s="706"/>
      <c r="BB93" s="706"/>
      <c r="BC93" s="706"/>
      <c r="BD93" s="706"/>
      <c r="BE93" s="706"/>
      <c r="BF93" s="706"/>
      <c r="BG93" s="706"/>
      <c r="BH93" s="706"/>
      <c r="BI93" s="706"/>
      <c r="BJ93" s="706"/>
      <c r="BK93" s="706"/>
      <c r="BL93" s="706"/>
      <c r="BM93" s="706"/>
      <c r="BN93" s="706"/>
      <c r="BO93" s="706"/>
      <c r="BP93" s="706"/>
      <c r="BQ93" s="706"/>
      <c r="BR93" s="706"/>
      <c r="BS93" s="706"/>
      <c r="BT93" s="706"/>
      <c r="BU93" s="706"/>
      <c r="BV93" s="706"/>
      <c r="BW93" s="706"/>
      <c r="BX93" s="706"/>
      <c r="BY93" s="706"/>
      <c r="BZ93" s="706"/>
      <c r="CA93" s="706"/>
      <c r="CB93" s="706"/>
      <c r="CC93" s="706"/>
      <c r="CD93" s="706"/>
      <c r="CE93" s="706"/>
      <c r="CF93" s="706"/>
      <c r="CG93" s="706"/>
      <c r="CH93" s="706"/>
      <c r="CI93" s="706"/>
      <c r="CJ93" s="706"/>
      <c r="CK93" s="706"/>
      <c r="CL93" s="706"/>
      <c r="CM93" s="706"/>
      <c r="CN93" s="706"/>
      <c r="CO93" s="706"/>
      <c r="CP93" s="706"/>
      <c r="CQ93" s="706"/>
      <c r="CR93" s="706"/>
      <c r="CS93" s="706"/>
      <c r="CT93" s="706"/>
      <c r="CU93" s="706"/>
      <c r="CV93" s="706"/>
      <c r="CW93" s="706"/>
      <c r="CX93" s="706"/>
      <c r="CY93" s="706"/>
      <c r="CZ93" s="706"/>
      <c r="DA93" s="706"/>
      <c r="DB93" s="706"/>
      <c r="DC93" s="706"/>
      <c r="DD93" s="706"/>
      <c r="DE93" s="706"/>
      <c r="DF93" s="706"/>
      <c r="DG93" s="706"/>
      <c r="DH93" s="706"/>
      <c r="DI93" s="706"/>
      <c r="DJ93" s="706"/>
      <c r="DK93" s="706"/>
      <c r="DL93" s="706"/>
      <c r="DM93" s="706"/>
      <c r="DN93" s="706"/>
      <c r="DO93" s="706"/>
      <c r="DP93" s="706"/>
      <c r="DQ93" s="706"/>
      <c r="DR93" s="706"/>
      <c r="DS93" s="706"/>
      <c r="DT93" s="706"/>
      <c r="DU93" s="706"/>
      <c r="DV93" s="706"/>
      <c r="DW93" s="706"/>
      <c r="DX93" s="706"/>
      <c r="DY93" s="706"/>
      <c r="DZ93" s="706"/>
      <c r="EA93" s="706"/>
      <c r="EB93" s="706"/>
      <c r="EC93" s="706"/>
      <c r="ED93" s="706"/>
      <c r="EE93" s="706"/>
      <c r="EF93" s="706"/>
      <c r="EG93" s="706"/>
      <c r="EH93" s="706"/>
      <c r="EI93" s="706"/>
      <c r="EJ93" s="706"/>
      <c r="EK93" s="706"/>
      <c r="EL93" s="706"/>
      <c r="EM93" s="706"/>
      <c r="EN93" s="706"/>
      <c r="EO93" s="706"/>
      <c r="EP93" s="706"/>
      <c r="EQ93" s="706"/>
      <c r="ER93" s="706"/>
      <c r="ES93" s="706"/>
      <c r="ET93" s="706"/>
      <c r="EU93" s="706"/>
      <c r="EV93" s="706"/>
      <c r="EW93" s="706"/>
      <c r="EX93" s="706"/>
      <c r="EY93" s="706"/>
      <c r="EZ93" s="706"/>
      <c r="FA93" s="706"/>
      <c r="FB93" s="706"/>
      <c r="FC93" s="706"/>
      <c r="FD93" s="706"/>
      <c r="FE93" s="706"/>
      <c r="FF93" s="706"/>
      <c r="FG93" s="706"/>
      <c r="FH93" s="706"/>
      <c r="FI93" s="706"/>
      <c r="FJ93" s="706"/>
      <c r="FK93" s="706"/>
      <c r="FL93" s="706"/>
      <c r="FM93" s="706"/>
      <c r="FN93" s="706"/>
      <c r="FO93" s="706"/>
      <c r="FP93" s="706"/>
      <c r="FQ93" s="706"/>
      <c r="FR93" s="706"/>
      <c r="FS93" s="706"/>
      <c r="FT93" s="706"/>
      <c r="FU93" s="706"/>
      <c r="FV93" s="706"/>
      <c r="FW93" s="706"/>
      <c r="FX93" s="706"/>
      <c r="FY93" s="706"/>
      <c r="FZ93" s="706"/>
      <c r="GA93" s="706"/>
      <c r="GB93" s="706"/>
      <c r="GC93" s="706"/>
      <c r="GD93" s="706"/>
      <c r="GE93" s="706"/>
      <c r="GF93" s="706"/>
      <c r="GG93" s="706"/>
      <c r="GH93" s="706"/>
      <c r="GI93" s="706"/>
      <c r="GJ93" s="706"/>
      <c r="GK93" s="706"/>
      <c r="GL93" s="706"/>
      <c r="GM93" s="706"/>
      <c r="GN93" s="706"/>
      <c r="GO93" s="706"/>
      <c r="GP93" s="706"/>
      <c r="GQ93" s="706"/>
      <c r="GR93" s="706"/>
      <c r="GS93" s="706"/>
      <c r="GT93" s="706"/>
      <c r="GU93" s="706"/>
      <c r="GV93" s="706"/>
      <c r="GW93" s="706"/>
      <c r="GX93" s="706"/>
      <c r="GY93" s="706"/>
      <c r="GZ93" s="706"/>
      <c r="HA93" s="706"/>
      <c r="HB93" s="706"/>
      <c r="HC93" s="706"/>
      <c r="HD93" s="706"/>
      <c r="HE93" s="706"/>
      <c r="HF93" s="706"/>
      <c r="HG93" s="706"/>
      <c r="HH93" s="706"/>
      <c r="HI93" s="706"/>
      <c r="HJ93" s="706"/>
      <c r="HK93" s="706"/>
      <c r="HL93" s="706"/>
      <c r="HM93" s="706"/>
      <c r="HN93" s="706"/>
      <c r="HO93" s="706"/>
      <c r="HP93" s="706"/>
      <c r="HQ93" s="706"/>
      <c r="HR93" s="706"/>
      <c r="HS93" s="706"/>
      <c r="HT93" s="706"/>
      <c r="HU93" s="706"/>
      <c r="HV93" s="706"/>
      <c r="HW93" s="706"/>
      <c r="HX93" s="706"/>
      <c r="HY93" s="706"/>
      <c r="HZ93" s="706"/>
      <c r="IA93" s="706"/>
      <c r="IB93" s="706"/>
      <c r="IC93" s="706"/>
      <c r="ID93" s="706"/>
      <c r="IE93" s="706"/>
      <c r="IF93" s="706"/>
      <c r="IG93" s="706"/>
      <c r="IH93" s="706"/>
      <c r="II93" s="706"/>
      <c r="IJ93" s="706"/>
      <c r="IK93" s="706"/>
      <c r="IL93" s="706"/>
      <c r="IM93" s="706"/>
      <c r="IN93" s="706"/>
      <c r="IO93" s="706"/>
      <c r="IP93" s="706"/>
      <c r="IQ93" s="706"/>
      <c r="IR93" s="706"/>
      <c r="IS93" s="706"/>
      <c r="IT93" s="706"/>
      <c r="IU93" s="706"/>
    </row>
    <row r="94" spans="1:255" s="705" customFormat="1" ht="78" customHeight="1">
      <c r="A94" s="781" t="s">
        <v>82</v>
      </c>
      <c r="B94" s="812" t="s">
        <v>74</v>
      </c>
      <c r="C94" s="812" t="s">
        <v>75</v>
      </c>
      <c r="D94" s="812">
        <v>13</v>
      </c>
      <c r="E94" s="685" t="s">
        <v>230</v>
      </c>
      <c r="F94" s="685" t="s">
        <v>316</v>
      </c>
      <c r="G94" s="807" t="s">
        <v>324</v>
      </c>
      <c r="H94" s="812" t="s">
        <v>77</v>
      </c>
      <c r="I94" s="813">
        <f>'прил 7'!H112</f>
        <v>3065559</v>
      </c>
      <c r="J94" s="707"/>
      <c r="L94" s="706"/>
      <c r="M94" s="706"/>
      <c r="N94" s="706"/>
      <c r="O94" s="706"/>
      <c r="P94" s="706"/>
      <c r="Q94" s="706"/>
      <c r="R94" s="706"/>
      <c r="S94" s="706"/>
      <c r="T94" s="706"/>
      <c r="U94" s="706"/>
      <c r="V94" s="706"/>
      <c r="W94" s="706"/>
      <c r="X94" s="706"/>
      <c r="Y94" s="706"/>
      <c r="Z94" s="706"/>
      <c r="AA94" s="706"/>
      <c r="AB94" s="706"/>
      <c r="AC94" s="706"/>
      <c r="AD94" s="706"/>
      <c r="AE94" s="706"/>
      <c r="AF94" s="706"/>
      <c r="AG94" s="706"/>
      <c r="AH94" s="706"/>
      <c r="AI94" s="706"/>
      <c r="AJ94" s="706"/>
      <c r="AK94" s="706"/>
      <c r="AL94" s="706"/>
      <c r="AM94" s="706"/>
      <c r="AN94" s="706"/>
      <c r="AO94" s="706"/>
      <c r="AP94" s="706"/>
      <c r="AQ94" s="706"/>
      <c r="AR94" s="706"/>
      <c r="AS94" s="706"/>
      <c r="AT94" s="706"/>
      <c r="AU94" s="706"/>
      <c r="AV94" s="706"/>
      <c r="AW94" s="706"/>
      <c r="AX94" s="706"/>
      <c r="AY94" s="706"/>
      <c r="AZ94" s="706"/>
      <c r="BA94" s="706"/>
      <c r="BB94" s="706"/>
      <c r="BC94" s="706"/>
      <c r="BD94" s="706"/>
      <c r="BE94" s="706"/>
      <c r="BF94" s="706"/>
      <c r="BG94" s="706"/>
      <c r="BH94" s="706"/>
      <c r="BI94" s="706"/>
      <c r="BJ94" s="706"/>
      <c r="BK94" s="706"/>
      <c r="BL94" s="706"/>
      <c r="BM94" s="706"/>
      <c r="BN94" s="706"/>
      <c r="BO94" s="706"/>
      <c r="BP94" s="706"/>
      <c r="BQ94" s="706"/>
      <c r="BR94" s="706"/>
      <c r="BS94" s="706"/>
      <c r="BT94" s="706"/>
      <c r="BU94" s="706"/>
      <c r="BV94" s="706"/>
      <c r="BW94" s="706"/>
      <c r="BX94" s="706"/>
      <c r="BY94" s="706"/>
      <c r="BZ94" s="706"/>
      <c r="CA94" s="706"/>
      <c r="CB94" s="706"/>
      <c r="CC94" s="706"/>
      <c r="CD94" s="706"/>
      <c r="CE94" s="706"/>
      <c r="CF94" s="706"/>
      <c r="CG94" s="706"/>
      <c r="CH94" s="706"/>
      <c r="CI94" s="706"/>
      <c r="CJ94" s="706"/>
      <c r="CK94" s="706"/>
      <c r="CL94" s="706"/>
      <c r="CM94" s="706"/>
      <c r="CN94" s="706"/>
      <c r="CO94" s="706"/>
      <c r="CP94" s="706"/>
      <c r="CQ94" s="706"/>
      <c r="CR94" s="706"/>
      <c r="CS94" s="706"/>
      <c r="CT94" s="706"/>
      <c r="CU94" s="706"/>
      <c r="CV94" s="706"/>
      <c r="CW94" s="706"/>
      <c r="CX94" s="706"/>
      <c r="CY94" s="706"/>
      <c r="CZ94" s="706"/>
      <c r="DA94" s="706"/>
      <c r="DB94" s="706"/>
      <c r="DC94" s="706"/>
      <c r="DD94" s="706"/>
      <c r="DE94" s="706"/>
      <c r="DF94" s="706"/>
      <c r="DG94" s="706"/>
      <c r="DH94" s="706"/>
      <c r="DI94" s="706"/>
      <c r="DJ94" s="706"/>
      <c r="DK94" s="706"/>
      <c r="DL94" s="706"/>
      <c r="DM94" s="706"/>
      <c r="DN94" s="706"/>
      <c r="DO94" s="706"/>
      <c r="DP94" s="706"/>
      <c r="DQ94" s="706"/>
      <c r="DR94" s="706"/>
      <c r="DS94" s="706"/>
      <c r="DT94" s="706"/>
      <c r="DU94" s="706"/>
      <c r="DV94" s="706"/>
      <c r="DW94" s="706"/>
      <c r="DX94" s="706"/>
      <c r="DY94" s="706"/>
      <c r="DZ94" s="706"/>
      <c r="EA94" s="706"/>
      <c r="EB94" s="706"/>
      <c r="EC94" s="706"/>
      <c r="ED94" s="706"/>
      <c r="EE94" s="706"/>
      <c r="EF94" s="706"/>
      <c r="EG94" s="706"/>
      <c r="EH94" s="706"/>
      <c r="EI94" s="706"/>
      <c r="EJ94" s="706"/>
      <c r="EK94" s="706"/>
      <c r="EL94" s="706"/>
      <c r="EM94" s="706"/>
      <c r="EN94" s="706"/>
      <c r="EO94" s="706"/>
      <c r="EP94" s="706"/>
      <c r="EQ94" s="706"/>
      <c r="ER94" s="706"/>
      <c r="ES94" s="706"/>
      <c r="ET94" s="706"/>
      <c r="EU94" s="706"/>
      <c r="EV94" s="706"/>
      <c r="EW94" s="706"/>
      <c r="EX94" s="706"/>
      <c r="EY94" s="706"/>
      <c r="EZ94" s="706"/>
      <c r="FA94" s="706"/>
      <c r="FB94" s="706"/>
      <c r="FC94" s="706"/>
      <c r="FD94" s="706"/>
      <c r="FE94" s="706"/>
      <c r="FF94" s="706"/>
      <c r="FG94" s="706"/>
      <c r="FH94" s="706"/>
      <c r="FI94" s="706"/>
      <c r="FJ94" s="706"/>
      <c r="FK94" s="706"/>
      <c r="FL94" s="706"/>
      <c r="FM94" s="706"/>
      <c r="FN94" s="706"/>
      <c r="FO94" s="706"/>
      <c r="FP94" s="706"/>
      <c r="FQ94" s="706"/>
      <c r="FR94" s="706"/>
      <c r="FS94" s="706"/>
      <c r="FT94" s="706"/>
      <c r="FU94" s="706"/>
      <c r="FV94" s="706"/>
      <c r="FW94" s="706"/>
      <c r="FX94" s="706"/>
      <c r="FY94" s="706"/>
      <c r="FZ94" s="706"/>
      <c r="GA94" s="706"/>
      <c r="GB94" s="706"/>
      <c r="GC94" s="706"/>
      <c r="GD94" s="706"/>
      <c r="GE94" s="706"/>
      <c r="GF94" s="706"/>
      <c r="GG94" s="706"/>
      <c r="GH94" s="706"/>
      <c r="GI94" s="706"/>
      <c r="GJ94" s="706"/>
      <c r="GK94" s="706"/>
      <c r="GL94" s="706"/>
      <c r="GM94" s="706"/>
      <c r="GN94" s="706"/>
      <c r="GO94" s="706"/>
      <c r="GP94" s="706"/>
      <c r="GQ94" s="706"/>
      <c r="GR94" s="706"/>
      <c r="GS94" s="706"/>
      <c r="GT94" s="706"/>
      <c r="GU94" s="706"/>
      <c r="GV94" s="706"/>
      <c r="GW94" s="706"/>
      <c r="GX94" s="706"/>
      <c r="GY94" s="706"/>
      <c r="GZ94" s="706"/>
      <c r="HA94" s="706"/>
      <c r="HB94" s="706"/>
      <c r="HC94" s="706"/>
      <c r="HD94" s="706"/>
      <c r="HE94" s="706"/>
      <c r="HF94" s="706"/>
      <c r="HG94" s="706"/>
      <c r="HH94" s="706"/>
      <c r="HI94" s="706"/>
      <c r="HJ94" s="706"/>
      <c r="HK94" s="706"/>
      <c r="HL94" s="706"/>
      <c r="HM94" s="706"/>
      <c r="HN94" s="706"/>
      <c r="HO94" s="706"/>
      <c r="HP94" s="706"/>
      <c r="HQ94" s="706"/>
      <c r="HR94" s="706"/>
      <c r="HS94" s="706"/>
      <c r="HT94" s="706"/>
      <c r="HU94" s="706"/>
      <c r="HV94" s="706"/>
      <c r="HW94" s="706"/>
      <c r="HX94" s="706"/>
      <c r="HY94" s="706"/>
      <c r="HZ94" s="706"/>
      <c r="IA94" s="706"/>
      <c r="IB94" s="706"/>
      <c r="IC94" s="706"/>
      <c r="ID94" s="706"/>
      <c r="IE94" s="706"/>
      <c r="IF94" s="706"/>
      <c r="IG94" s="706"/>
      <c r="IH94" s="706"/>
      <c r="II94" s="706"/>
      <c r="IJ94" s="706"/>
      <c r="IK94" s="706"/>
      <c r="IL94" s="706"/>
      <c r="IM94" s="706"/>
      <c r="IN94" s="706"/>
      <c r="IO94" s="706"/>
      <c r="IP94" s="706"/>
      <c r="IQ94" s="706"/>
      <c r="IR94" s="706"/>
      <c r="IS94" s="706"/>
      <c r="IT94" s="706"/>
      <c r="IU94" s="706"/>
    </row>
    <row r="95" spans="1:255" s="705" customFormat="1" ht="42">
      <c r="A95" s="782" t="s">
        <v>432</v>
      </c>
      <c r="B95" s="812" t="s">
        <v>74</v>
      </c>
      <c r="C95" s="812" t="s">
        <v>75</v>
      </c>
      <c r="D95" s="812">
        <v>13</v>
      </c>
      <c r="E95" s="838" t="s">
        <v>230</v>
      </c>
      <c r="F95" s="839" t="s">
        <v>316</v>
      </c>
      <c r="G95" s="840" t="s">
        <v>324</v>
      </c>
      <c r="H95" s="812" t="s">
        <v>84</v>
      </c>
      <c r="I95" s="813">
        <f>'прил 7'!H113</f>
        <v>594653</v>
      </c>
      <c r="J95" s="707"/>
      <c r="L95" s="706"/>
      <c r="M95" s="706"/>
      <c r="N95" s="706"/>
      <c r="O95" s="706"/>
      <c r="P95" s="706"/>
      <c r="Q95" s="706"/>
      <c r="R95" s="706"/>
      <c r="S95" s="706"/>
      <c r="T95" s="706"/>
      <c r="U95" s="706"/>
      <c r="V95" s="706"/>
      <c r="W95" s="706"/>
      <c r="X95" s="706"/>
      <c r="Y95" s="706"/>
      <c r="Z95" s="706"/>
      <c r="AA95" s="706"/>
      <c r="AB95" s="706"/>
      <c r="AC95" s="706"/>
      <c r="AD95" s="706"/>
      <c r="AE95" s="706"/>
      <c r="AF95" s="706"/>
      <c r="AG95" s="706"/>
      <c r="AH95" s="706"/>
      <c r="AI95" s="706"/>
      <c r="AJ95" s="706"/>
      <c r="AK95" s="706"/>
      <c r="AL95" s="706"/>
      <c r="AM95" s="706"/>
      <c r="AN95" s="706"/>
      <c r="AO95" s="706"/>
      <c r="AP95" s="706"/>
      <c r="AQ95" s="706"/>
      <c r="AR95" s="706"/>
      <c r="AS95" s="706"/>
      <c r="AT95" s="706"/>
      <c r="AU95" s="706"/>
      <c r="AV95" s="706"/>
      <c r="AW95" s="706"/>
      <c r="AX95" s="706"/>
      <c r="AY95" s="706"/>
      <c r="AZ95" s="706"/>
      <c r="BA95" s="706"/>
      <c r="BB95" s="706"/>
      <c r="BC95" s="706"/>
      <c r="BD95" s="706"/>
      <c r="BE95" s="706"/>
      <c r="BF95" s="706"/>
      <c r="BG95" s="706"/>
      <c r="BH95" s="706"/>
      <c r="BI95" s="706"/>
      <c r="BJ95" s="706"/>
      <c r="BK95" s="706"/>
      <c r="BL95" s="706"/>
      <c r="BM95" s="706"/>
      <c r="BN95" s="706"/>
      <c r="BO95" s="706"/>
      <c r="BP95" s="706"/>
      <c r="BQ95" s="706"/>
      <c r="BR95" s="706"/>
      <c r="BS95" s="706"/>
      <c r="BT95" s="706"/>
      <c r="BU95" s="706"/>
      <c r="BV95" s="706"/>
      <c r="BW95" s="706"/>
      <c r="BX95" s="706"/>
      <c r="BY95" s="706"/>
      <c r="BZ95" s="706"/>
      <c r="CA95" s="706"/>
      <c r="CB95" s="706"/>
      <c r="CC95" s="706"/>
      <c r="CD95" s="706"/>
      <c r="CE95" s="706"/>
      <c r="CF95" s="706"/>
      <c r="CG95" s="706"/>
      <c r="CH95" s="706"/>
      <c r="CI95" s="706"/>
      <c r="CJ95" s="706"/>
      <c r="CK95" s="706"/>
      <c r="CL95" s="706"/>
      <c r="CM95" s="706"/>
      <c r="CN95" s="706"/>
      <c r="CO95" s="706"/>
      <c r="CP95" s="706"/>
      <c r="CQ95" s="706"/>
      <c r="CR95" s="706"/>
      <c r="CS95" s="706"/>
      <c r="CT95" s="706"/>
      <c r="CU95" s="706"/>
      <c r="CV95" s="706"/>
      <c r="CW95" s="706"/>
      <c r="CX95" s="706"/>
      <c r="CY95" s="706"/>
      <c r="CZ95" s="706"/>
      <c r="DA95" s="706"/>
      <c r="DB95" s="706"/>
      <c r="DC95" s="706"/>
      <c r="DD95" s="706"/>
      <c r="DE95" s="706"/>
      <c r="DF95" s="706"/>
      <c r="DG95" s="706"/>
      <c r="DH95" s="706"/>
      <c r="DI95" s="706"/>
      <c r="DJ95" s="706"/>
      <c r="DK95" s="706"/>
      <c r="DL95" s="706"/>
      <c r="DM95" s="706"/>
      <c r="DN95" s="706"/>
      <c r="DO95" s="706"/>
      <c r="DP95" s="706"/>
      <c r="DQ95" s="706"/>
      <c r="DR95" s="706"/>
      <c r="DS95" s="706"/>
      <c r="DT95" s="706"/>
      <c r="DU95" s="706"/>
      <c r="DV95" s="706"/>
      <c r="DW95" s="706"/>
      <c r="DX95" s="706"/>
      <c r="DY95" s="706"/>
      <c r="DZ95" s="706"/>
      <c r="EA95" s="706"/>
      <c r="EB95" s="706"/>
      <c r="EC95" s="706"/>
      <c r="ED95" s="706"/>
      <c r="EE95" s="706"/>
      <c r="EF95" s="706"/>
      <c r="EG95" s="706"/>
      <c r="EH95" s="706"/>
      <c r="EI95" s="706"/>
      <c r="EJ95" s="706"/>
      <c r="EK95" s="706"/>
      <c r="EL95" s="706"/>
      <c r="EM95" s="706"/>
      <c r="EN95" s="706"/>
      <c r="EO95" s="706"/>
      <c r="EP95" s="706"/>
      <c r="EQ95" s="706"/>
      <c r="ER95" s="706"/>
      <c r="ES95" s="706"/>
      <c r="ET95" s="706"/>
      <c r="EU95" s="706"/>
      <c r="EV95" s="706"/>
      <c r="EW95" s="706"/>
      <c r="EX95" s="706"/>
      <c r="EY95" s="706"/>
      <c r="EZ95" s="706"/>
      <c r="FA95" s="706"/>
      <c r="FB95" s="706"/>
      <c r="FC95" s="706"/>
      <c r="FD95" s="706"/>
      <c r="FE95" s="706"/>
      <c r="FF95" s="706"/>
      <c r="FG95" s="706"/>
      <c r="FH95" s="706"/>
      <c r="FI95" s="706"/>
      <c r="FJ95" s="706"/>
      <c r="FK95" s="706"/>
      <c r="FL95" s="706"/>
      <c r="FM95" s="706"/>
      <c r="FN95" s="706"/>
      <c r="FO95" s="706"/>
      <c r="FP95" s="706"/>
      <c r="FQ95" s="706"/>
      <c r="FR95" s="706"/>
      <c r="FS95" s="706"/>
      <c r="FT95" s="706"/>
      <c r="FU95" s="706"/>
      <c r="FV95" s="706"/>
      <c r="FW95" s="706"/>
      <c r="FX95" s="706"/>
      <c r="FY95" s="706"/>
      <c r="FZ95" s="706"/>
      <c r="GA95" s="706"/>
      <c r="GB95" s="706"/>
      <c r="GC95" s="706"/>
      <c r="GD95" s="706"/>
      <c r="GE95" s="706"/>
      <c r="GF95" s="706"/>
      <c r="GG95" s="706"/>
      <c r="GH95" s="706"/>
      <c r="GI95" s="706"/>
      <c r="GJ95" s="706"/>
      <c r="GK95" s="706"/>
      <c r="GL95" s="706"/>
      <c r="GM95" s="706"/>
      <c r="GN95" s="706"/>
      <c r="GO95" s="706"/>
      <c r="GP95" s="706"/>
      <c r="GQ95" s="706"/>
      <c r="GR95" s="706"/>
      <c r="GS95" s="706"/>
      <c r="GT95" s="706"/>
      <c r="GU95" s="706"/>
      <c r="GV95" s="706"/>
      <c r="GW95" s="706"/>
      <c r="GX95" s="706"/>
      <c r="GY95" s="706"/>
      <c r="GZ95" s="706"/>
      <c r="HA95" s="706"/>
      <c r="HB95" s="706"/>
      <c r="HC95" s="706"/>
      <c r="HD95" s="706"/>
      <c r="HE95" s="706"/>
      <c r="HF95" s="706"/>
      <c r="HG95" s="706"/>
      <c r="HH95" s="706"/>
      <c r="HI95" s="706"/>
      <c r="HJ95" s="706"/>
      <c r="HK95" s="706"/>
      <c r="HL95" s="706"/>
      <c r="HM95" s="706"/>
      <c r="HN95" s="706"/>
      <c r="HO95" s="706"/>
      <c r="HP95" s="706"/>
      <c r="HQ95" s="706"/>
      <c r="HR95" s="706"/>
      <c r="HS95" s="706"/>
      <c r="HT95" s="706"/>
      <c r="HU95" s="706"/>
      <c r="HV95" s="706"/>
      <c r="HW95" s="706"/>
      <c r="HX95" s="706"/>
      <c r="HY95" s="706"/>
      <c r="HZ95" s="706"/>
      <c r="IA95" s="706"/>
      <c r="IB95" s="706"/>
      <c r="IC95" s="706"/>
      <c r="ID95" s="706"/>
      <c r="IE95" s="706"/>
      <c r="IF95" s="706"/>
      <c r="IG95" s="706"/>
      <c r="IH95" s="706"/>
      <c r="II95" s="706"/>
      <c r="IJ95" s="706"/>
      <c r="IK95" s="706"/>
      <c r="IL95" s="706"/>
      <c r="IM95" s="706"/>
      <c r="IN95" s="706"/>
      <c r="IO95" s="706"/>
      <c r="IP95" s="706"/>
      <c r="IQ95" s="706"/>
      <c r="IR95" s="706"/>
      <c r="IS95" s="706"/>
      <c r="IT95" s="706"/>
      <c r="IU95" s="706"/>
    </row>
    <row r="96" spans="1:255" s="705" customFormat="1" ht="21">
      <c r="A96" s="782" t="s">
        <v>85</v>
      </c>
      <c r="B96" s="812" t="s">
        <v>74</v>
      </c>
      <c r="C96" s="812" t="s">
        <v>75</v>
      </c>
      <c r="D96" s="812">
        <v>13</v>
      </c>
      <c r="E96" s="685" t="s">
        <v>230</v>
      </c>
      <c r="F96" s="685" t="s">
        <v>316</v>
      </c>
      <c r="G96" s="807" t="s">
        <v>324</v>
      </c>
      <c r="H96" s="812" t="s">
        <v>86</v>
      </c>
      <c r="I96" s="813">
        <f>'прил 7'!H114</f>
        <v>5220</v>
      </c>
      <c r="J96" s="707"/>
      <c r="L96" s="706"/>
      <c r="M96" s="706"/>
      <c r="N96" s="706"/>
      <c r="O96" s="706"/>
      <c r="P96" s="706"/>
      <c r="Q96" s="706"/>
      <c r="R96" s="706"/>
      <c r="S96" s="706"/>
      <c r="T96" s="706"/>
      <c r="U96" s="706"/>
      <c r="V96" s="706"/>
      <c r="W96" s="706"/>
      <c r="X96" s="706"/>
      <c r="Y96" s="706"/>
      <c r="Z96" s="706"/>
      <c r="AA96" s="706"/>
      <c r="AB96" s="706"/>
      <c r="AC96" s="706"/>
      <c r="AD96" s="706"/>
      <c r="AE96" s="706"/>
      <c r="AF96" s="706"/>
      <c r="AG96" s="706"/>
      <c r="AH96" s="706"/>
      <c r="AI96" s="706"/>
      <c r="AJ96" s="706"/>
      <c r="AK96" s="706"/>
      <c r="AL96" s="706"/>
      <c r="AM96" s="706"/>
      <c r="AN96" s="706"/>
      <c r="AO96" s="706"/>
      <c r="AP96" s="706"/>
      <c r="AQ96" s="706"/>
      <c r="AR96" s="706"/>
      <c r="AS96" s="706"/>
      <c r="AT96" s="706"/>
      <c r="AU96" s="706"/>
      <c r="AV96" s="706"/>
      <c r="AW96" s="706"/>
      <c r="AX96" s="706"/>
      <c r="AY96" s="706"/>
      <c r="AZ96" s="706"/>
      <c r="BA96" s="706"/>
      <c r="BB96" s="706"/>
      <c r="BC96" s="706"/>
      <c r="BD96" s="706"/>
      <c r="BE96" s="706"/>
      <c r="BF96" s="706"/>
      <c r="BG96" s="706"/>
      <c r="BH96" s="706"/>
      <c r="BI96" s="706"/>
      <c r="BJ96" s="706"/>
      <c r="BK96" s="706"/>
      <c r="BL96" s="706"/>
      <c r="BM96" s="706"/>
      <c r="BN96" s="706"/>
      <c r="BO96" s="706"/>
      <c r="BP96" s="706"/>
      <c r="BQ96" s="706"/>
      <c r="BR96" s="706"/>
      <c r="BS96" s="706"/>
      <c r="BT96" s="706"/>
      <c r="BU96" s="706"/>
      <c r="BV96" s="706"/>
      <c r="BW96" s="706"/>
      <c r="BX96" s="706"/>
      <c r="BY96" s="706"/>
      <c r="BZ96" s="706"/>
      <c r="CA96" s="706"/>
      <c r="CB96" s="706"/>
      <c r="CC96" s="706"/>
      <c r="CD96" s="706"/>
      <c r="CE96" s="706"/>
      <c r="CF96" s="706"/>
      <c r="CG96" s="706"/>
      <c r="CH96" s="706"/>
      <c r="CI96" s="706"/>
      <c r="CJ96" s="706"/>
      <c r="CK96" s="706"/>
      <c r="CL96" s="706"/>
      <c r="CM96" s="706"/>
      <c r="CN96" s="706"/>
      <c r="CO96" s="706"/>
      <c r="CP96" s="706"/>
      <c r="CQ96" s="706"/>
      <c r="CR96" s="706"/>
      <c r="CS96" s="706"/>
      <c r="CT96" s="706"/>
      <c r="CU96" s="706"/>
      <c r="CV96" s="706"/>
      <c r="CW96" s="706"/>
      <c r="CX96" s="706"/>
      <c r="CY96" s="706"/>
      <c r="CZ96" s="706"/>
      <c r="DA96" s="706"/>
      <c r="DB96" s="706"/>
      <c r="DC96" s="706"/>
      <c r="DD96" s="706"/>
      <c r="DE96" s="706"/>
      <c r="DF96" s="706"/>
      <c r="DG96" s="706"/>
      <c r="DH96" s="706"/>
      <c r="DI96" s="706"/>
      <c r="DJ96" s="706"/>
      <c r="DK96" s="706"/>
      <c r="DL96" s="706"/>
      <c r="DM96" s="706"/>
      <c r="DN96" s="706"/>
      <c r="DO96" s="706"/>
      <c r="DP96" s="706"/>
      <c r="DQ96" s="706"/>
      <c r="DR96" s="706"/>
      <c r="DS96" s="706"/>
      <c r="DT96" s="706"/>
      <c r="DU96" s="706"/>
      <c r="DV96" s="706"/>
      <c r="DW96" s="706"/>
      <c r="DX96" s="706"/>
      <c r="DY96" s="706"/>
      <c r="DZ96" s="706"/>
      <c r="EA96" s="706"/>
      <c r="EB96" s="706"/>
      <c r="EC96" s="706"/>
      <c r="ED96" s="706"/>
      <c r="EE96" s="706"/>
      <c r="EF96" s="706"/>
      <c r="EG96" s="706"/>
      <c r="EH96" s="706"/>
      <c r="EI96" s="706"/>
      <c r="EJ96" s="706"/>
      <c r="EK96" s="706"/>
      <c r="EL96" s="706"/>
      <c r="EM96" s="706"/>
      <c r="EN96" s="706"/>
      <c r="EO96" s="706"/>
      <c r="EP96" s="706"/>
      <c r="EQ96" s="706"/>
      <c r="ER96" s="706"/>
      <c r="ES96" s="706"/>
      <c r="ET96" s="706"/>
      <c r="EU96" s="706"/>
      <c r="EV96" s="706"/>
      <c r="EW96" s="706"/>
      <c r="EX96" s="706"/>
      <c r="EY96" s="706"/>
      <c r="EZ96" s="706"/>
      <c r="FA96" s="706"/>
      <c r="FB96" s="706"/>
      <c r="FC96" s="706"/>
      <c r="FD96" s="706"/>
      <c r="FE96" s="706"/>
      <c r="FF96" s="706"/>
      <c r="FG96" s="706"/>
      <c r="FH96" s="706"/>
      <c r="FI96" s="706"/>
      <c r="FJ96" s="706"/>
      <c r="FK96" s="706"/>
      <c r="FL96" s="706"/>
      <c r="FM96" s="706"/>
      <c r="FN96" s="706"/>
      <c r="FO96" s="706"/>
      <c r="FP96" s="706"/>
      <c r="FQ96" s="706"/>
      <c r="FR96" s="706"/>
      <c r="FS96" s="706"/>
      <c r="FT96" s="706"/>
      <c r="FU96" s="706"/>
      <c r="FV96" s="706"/>
      <c r="FW96" s="706"/>
      <c r="FX96" s="706"/>
      <c r="FY96" s="706"/>
      <c r="FZ96" s="706"/>
      <c r="GA96" s="706"/>
      <c r="GB96" s="706"/>
      <c r="GC96" s="706"/>
      <c r="GD96" s="706"/>
      <c r="GE96" s="706"/>
      <c r="GF96" s="706"/>
      <c r="GG96" s="706"/>
      <c r="GH96" s="706"/>
      <c r="GI96" s="706"/>
      <c r="GJ96" s="706"/>
      <c r="GK96" s="706"/>
      <c r="GL96" s="706"/>
      <c r="GM96" s="706"/>
      <c r="GN96" s="706"/>
      <c r="GO96" s="706"/>
      <c r="GP96" s="706"/>
      <c r="GQ96" s="706"/>
      <c r="GR96" s="706"/>
      <c r="GS96" s="706"/>
      <c r="GT96" s="706"/>
      <c r="GU96" s="706"/>
      <c r="GV96" s="706"/>
      <c r="GW96" s="706"/>
      <c r="GX96" s="706"/>
      <c r="GY96" s="706"/>
      <c r="GZ96" s="706"/>
      <c r="HA96" s="706"/>
      <c r="HB96" s="706"/>
      <c r="HC96" s="706"/>
      <c r="HD96" s="706"/>
      <c r="HE96" s="706"/>
      <c r="HF96" s="706"/>
      <c r="HG96" s="706"/>
      <c r="HH96" s="706"/>
      <c r="HI96" s="706"/>
      <c r="HJ96" s="706"/>
      <c r="HK96" s="706"/>
      <c r="HL96" s="706"/>
      <c r="HM96" s="706"/>
      <c r="HN96" s="706"/>
      <c r="HO96" s="706"/>
      <c r="HP96" s="706"/>
      <c r="HQ96" s="706"/>
      <c r="HR96" s="706"/>
      <c r="HS96" s="706"/>
      <c r="HT96" s="706"/>
      <c r="HU96" s="706"/>
      <c r="HV96" s="706"/>
      <c r="HW96" s="706"/>
      <c r="HX96" s="706"/>
      <c r="HY96" s="706"/>
      <c r="HZ96" s="706"/>
      <c r="IA96" s="706"/>
      <c r="IB96" s="706"/>
      <c r="IC96" s="706"/>
      <c r="ID96" s="706"/>
      <c r="IE96" s="706"/>
      <c r="IF96" s="706"/>
      <c r="IG96" s="706"/>
      <c r="IH96" s="706"/>
      <c r="II96" s="706"/>
      <c r="IJ96" s="706"/>
      <c r="IK96" s="706"/>
      <c r="IL96" s="706"/>
      <c r="IM96" s="706"/>
      <c r="IN96" s="706"/>
      <c r="IO96" s="706"/>
      <c r="IP96" s="706"/>
      <c r="IQ96" s="706"/>
      <c r="IR96" s="706"/>
      <c r="IS96" s="706"/>
      <c r="IT96" s="706"/>
      <c r="IU96" s="706"/>
    </row>
    <row r="97" spans="1:9" s="124" customFormat="1" ht="20.25">
      <c r="A97" s="787" t="s">
        <v>100</v>
      </c>
      <c r="B97" s="821" t="s">
        <v>74</v>
      </c>
      <c r="C97" s="821" t="s">
        <v>76</v>
      </c>
      <c r="D97" s="821"/>
      <c r="E97" s="894"/>
      <c r="F97" s="895"/>
      <c r="G97" s="896"/>
      <c r="H97" s="821"/>
      <c r="I97" s="811">
        <f>+I98</f>
        <v>223167</v>
      </c>
    </row>
    <row r="98" spans="1:9" s="124" customFormat="1" ht="20.25">
      <c r="A98" s="787" t="s">
        <v>101</v>
      </c>
      <c r="B98" s="821" t="s">
        <v>74</v>
      </c>
      <c r="C98" s="821" t="s">
        <v>76</v>
      </c>
      <c r="D98" s="821" t="s">
        <v>102</v>
      </c>
      <c r="E98" s="729"/>
      <c r="F98" s="690"/>
      <c r="G98" s="729"/>
      <c r="H98" s="821"/>
      <c r="I98" s="811">
        <f>I99</f>
        <v>223167</v>
      </c>
    </row>
    <row r="99" spans="1:9" s="215" customFormat="1" ht="20.25">
      <c r="A99" s="787" t="s">
        <v>181</v>
      </c>
      <c r="B99" s="821" t="s">
        <v>74</v>
      </c>
      <c r="C99" s="809" t="s">
        <v>76</v>
      </c>
      <c r="D99" s="809" t="s">
        <v>102</v>
      </c>
      <c r="E99" s="835" t="s">
        <v>180</v>
      </c>
      <c r="F99" s="836" t="s">
        <v>316</v>
      </c>
      <c r="G99" s="844" t="s">
        <v>318</v>
      </c>
      <c r="H99" s="809"/>
      <c r="I99" s="811">
        <f>I100</f>
        <v>223167</v>
      </c>
    </row>
    <row r="100" spans="1:9" s="124" customFormat="1" ht="21">
      <c r="A100" s="786" t="s">
        <v>183</v>
      </c>
      <c r="B100" s="823" t="s">
        <v>74</v>
      </c>
      <c r="C100" s="812" t="s">
        <v>76</v>
      </c>
      <c r="D100" s="812" t="s">
        <v>102</v>
      </c>
      <c r="E100" s="685" t="s">
        <v>182</v>
      </c>
      <c r="F100" s="685" t="s">
        <v>316</v>
      </c>
      <c r="G100" s="807" t="s">
        <v>318</v>
      </c>
      <c r="H100" s="812"/>
      <c r="I100" s="813">
        <f>I101</f>
        <v>223167</v>
      </c>
    </row>
    <row r="101" spans="1:9" s="124" customFormat="1" ht="42">
      <c r="A101" s="786" t="s">
        <v>184</v>
      </c>
      <c r="B101" s="823" t="s">
        <v>74</v>
      </c>
      <c r="C101" s="823" t="s">
        <v>76</v>
      </c>
      <c r="D101" s="823" t="s">
        <v>102</v>
      </c>
      <c r="E101" s="838" t="s">
        <v>182</v>
      </c>
      <c r="F101" s="839" t="s">
        <v>316</v>
      </c>
      <c r="G101" s="840" t="s">
        <v>325</v>
      </c>
      <c r="H101" s="823"/>
      <c r="I101" s="813">
        <f>SUM(I102:I103)</f>
        <v>223167</v>
      </c>
    </row>
    <row r="102" spans="1:9" s="124" customFormat="1" ht="87" customHeight="1">
      <c r="A102" s="781" t="s">
        <v>82</v>
      </c>
      <c r="B102" s="812" t="s">
        <v>74</v>
      </c>
      <c r="C102" s="812" t="s">
        <v>76</v>
      </c>
      <c r="D102" s="812" t="s">
        <v>102</v>
      </c>
      <c r="E102" s="838" t="s">
        <v>182</v>
      </c>
      <c r="F102" s="839" t="s">
        <v>316</v>
      </c>
      <c r="G102" s="840" t="s">
        <v>325</v>
      </c>
      <c r="H102" s="812" t="s">
        <v>77</v>
      </c>
      <c r="I102" s="813">
        <f>'прил 7'!H120</f>
        <v>223167</v>
      </c>
    </row>
    <row r="103" spans="1:9" s="124" customFormat="1" ht="21.75" customHeight="1" hidden="1">
      <c r="A103" s="782" t="s">
        <v>83</v>
      </c>
      <c r="B103" s="812" t="s">
        <v>74</v>
      </c>
      <c r="C103" s="812" t="s">
        <v>76</v>
      </c>
      <c r="D103" s="812" t="s">
        <v>102</v>
      </c>
      <c r="E103" s="685" t="s">
        <v>182</v>
      </c>
      <c r="F103" s="685" t="s">
        <v>316</v>
      </c>
      <c r="G103" s="807" t="s">
        <v>325</v>
      </c>
      <c r="H103" s="812" t="s">
        <v>84</v>
      </c>
      <c r="I103" s="813">
        <f>0</f>
        <v>0</v>
      </c>
    </row>
    <row r="104" spans="1:9" s="241" customFormat="1" ht="40.5">
      <c r="A104" s="779" t="s">
        <v>103</v>
      </c>
      <c r="B104" s="809" t="s">
        <v>74</v>
      </c>
      <c r="C104" s="867" t="s">
        <v>102</v>
      </c>
      <c r="D104" s="867"/>
      <c r="E104" s="894"/>
      <c r="F104" s="895"/>
      <c r="G104" s="896"/>
      <c r="H104" s="867"/>
      <c r="I104" s="870">
        <f>+I111+I119+I105</f>
        <v>46209</v>
      </c>
    </row>
    <row r="105" spans="1:9" s="241" customFormat="1" ht="37.5" customHeight="1">
      <c r="A105" s="779" t="s">
        <v>248</v>
      </c>
      <c r="B105" s="809" t="s">
        <v>74</v>
      </c>
      <c r="C105" s="867" t="s">
        <v>102</v>
      </c>
      <c r="D105" s="867" t="s">
        <v>247</v>
      </c>
      <c r="E105" s="897"/>
      <c r="F105" s="720"/>
      <c r="G105" s="897"/>
      <c r="H105" s="867"/>
      <c r="I105" s="870">
        <f>I106</f>
        <v>4918</v>
      </c>
    </row>
    <row r="106" spans="1:9" s="241" customFormat="1" ht="117" customHeight="1">
      <c r="A106" s="779" t="s">
        <v>723</v>
      </c>
      <c r="B106" s="809" t="s">
        <v>74</v>
      </c>
      <c r="C106" s="809" t="s">
        <v>102</v>
      </c>
      <c r="D106" s="809" t="s">
        <v>247</v>
      </c>
      <c r="E106" s="835" t="s">
        <v>158</v>
      </c>
      <c r="F106" s="836" t="s">
        <v>316</v>
      </c>
      <c r="G106" s="844" t="s">
        <v>318</v>
      </c>
      <c r="H106" s="809"/>
      <c r="I106" s="811">
        <f>+I107</f>
        <v>4918</v>
      </c>
    </row>
    <row r="107" spans="1:9" s="241" customFormat="1" ht="78" customHeight="1">
      <c r="A107" s="781" t="s">
        <v>609</v>
      </c>
      <c r="B107" s="812" t="s">
        <v>74</v>
      </c>
      <c r="C107" s="812" t="s">
        <v>102</v>
      </c>
      <c r="D107" s="812" t="s">
        <v>247</v>
      </c>
      <c r="E107" s="838" t="s">
        <v>159</v>
      </c>
      <c r="F107" s="839" t="s">
        <v>316</v>
      </c>
      <c r="G107" s="840" t="s">
        <v>318</v>
      </c>
      <c r="H107" s="812"/>
      <c r="I107" s="813">
        <f>I108</f>
        <v>4918</v>
      </c>
    </row>
    <row r="108" spans="1:9" s="193" customFormat="1" ht="184.5" customHeight="1">
      <c r="A108" s="781" t="s">
        <v>672</v>
      </c>
      <c r="B108" s="812" t="s">
        <v>74</v>
      </c>
      <c r="C108" s="812" t="s">
        <v>102</v>
      </c>
      <c r="D108" s="812" t="s">
        <v>247</v>
      </c>
      <c r="E108" s="776" t="s">
        <v>159</v>
      </c>
      <c r="F108" s="685" t="s">
        <v>75</v>
      </c>
      <c r="G108" s="807" t="s">
        <v>318</v>
      </c>
      <c r="H108" s="812"/>
      <c r="I108" s="813">
        <f>I109</f>
        <v>4918</v>
      </c>
    </row>
    <row r="109" spans="1:9" s="241" customFormat="1" ht="139.5" customHeight="1">
      <c r="A109" s="782" t="str">
        <f>'прил 7'!A127</f>
        <v>Осуществление переданных полномочий от муниципального района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по созданию, содержанию и организации деятельности аварийно-спасательных служб и (или) аварийно-спасательных формирований на территории поселения</v>
      </c>
      <c r="B109" s="812" t="s">
        <v>74</v>
      </c>
      <c r="C109" s="825" t="s">
        <v>102</v>
      </c>
      <c r="D109" s="825" t="s">
        <v>247</v>
      </c>
      <c r="E109" s="838" t="s">
        <v>159</v>
      </c>
      <c r="F109" s="839" t="s">
        <v>75</v>
      </c>
      <c r="G109" s="840" t="s">
        <v>434</v>
      </c>
      <c r="H109" s="812"/>
      <c r="I109" s="813">
        <f>+I110</f>
        <v>4918</v>
      </c>
    </row>
    <row r="110" spans="1:9" s="241" customFormat="1" ht="47.25" customHeight="1">
      <c r="A110" s="781" t="s">
        <v>432</v>
      </c>
      <c r="B110" s="812" t="s">
        <v>74</v>
      </c>
      <c r="C110" s="825" t="s">
        <v>102</v>
      </c>
      <c r="D110" s="825" t="s">
        <v>247</v>
      </c>
      <c r="E110" s="898" t="s">
        <v>159</v>
      </c>
      <c r="F110" s="721" t="s">
        <v>75</v>
      </c>
      <c r="G110" s="898" t="s">
        <v>434</v>
      </c>
      <c r="H110" s="825" t="s">
        <v>84</v>
      </c>
      <c r="I110" s="826">
        <f>'прил 7'!H128</f>
        <v>4918</v>
      </c>
    </row>
    <row r="111" spans="1:9" s="241" customFormat="1" ht="20.25">
      <c r="A111" s="779" t="s">
        <v>7</v>
      </c>
      <c r="B111" s="809" t="s">
        <v>74</v>
      </c>
      <c r="C111" s="867" t="s">
        <v>102</v>
      </c>
      <c r="D111" s="867" t="s">
        <v>125</v>
      </c>
      <c r="E111" s="830"/>
      <c r="F111" s="836"/>
      <c r="G111" s="834"/>
      <c r="H111" s="809"/>
      <c r="I111" s="811">
        <f>I112</f>
        <v>30000</v>
      </c>
    </row>
    <row r="112" spans="1:9" s="242" customFormat="1" ht="102">
      <c r="A112" s="779" t="s">
        <v>723</v>
      </c>
      <c r="B112" s="809" t="s">
        <v>74</v>
      </c>
      <c r="C112" s="809" t="s">
        <v>102</v>
      </c>
      <c r="D112" s="809" t="s">
        <v>125</v>
      </c>
      <c r="E112" s="690" t="s">
        <v>158</v>
      </c>
      <c r="F112" s="690" t="s">
        <v>316</v>
      </c>
      <c r="G112" s="837" t="s">
        <v>318</v>
      </c>
      <c r="H112" s="809"/>
      <c r="I112" s="811">
        <f>+I113</f>
        <v>30000</v>
      </c>
    </row>
    <row r="113" spans="1:9" s="241" customFormat="1" ht="63">
      <c r="A113" s="781" t="s">
        <v>609</v>
      </c>
      <c r="B113" s="812" t="s">
        <v>74</v>
      </c>
      <c r="C113" s="812" t="s">
        <v>102</v>
      </c>
      <c r="D113" s="812" t="s">
        <v>125</v>
      </c>
      <c r="E113" s="838" t="s">
        <v>159</v>
      </c>
      <c r="F113" s="839" t="s">
        <v>316</v>
      </c>
      <c r="G113" s="840" t="s">
        <v>318</v>
      </c>
      <c r="H113" s="812"/>
      <c r="I113" s="813">
        <f>I114</f>
        <v>30000</v>
      </c>
    </row>
    <row r="114" spans="1:9" s="241" customFormat="1" ht="93.75" customHeight="1">
      <c r="A114" s="781" t="str">
        <f>'прил 7'!A132</f>
        <v>Основное мероприятие "Обеспечение деятельности и организация мероприятий по предупреждению и ликвидации чрезвычайных ситуаций.  "Организация работы по предупреждению и пресечению нарушений требований пожарной безопасности и правил поведения на водных объектах"</v>
      </c>
      <c r="B114" s="812" t="s">
        <v>74</v>
      </c>
      <c r="C114" s="812" t="s">
        <v>102</v>
      </c>
      <c r="D114" s="812" t="s">
        <v>125</v>
      </c>
      <c r="E114" s="838" t="s">
        <v>159</v>
      </c>
      <c r="F114" s="839" t="s">
        <v>75</v>
      </c>
      <c r="G114" s="840" t="s">
        <v>318</v>
      </c>
      <c r="H114" s="812"/>
      <c r="I114" s="813">
        <f>I115+I117</f>
        <v>30000</v>
      </c>
    </row>
    <row r="115" spans="1:9" s="124" customFormat="1" ht="63">
      <c r="A115" s="782" t="s">
        <v>326</v>
      </c>
      <c r="B115" s="812"/>
      <c r="C115" s="825" t="s">
        <v>102</v>
      </c>
      <c r="D115" s="825" t="s">
        <v>125</v>
      </c>
      <c r="E115" s="681" t="s">
        <v>159</v>
      </c>
      <c r="F115" s="681" t="s">
        <v>75</v>
      </c>
      <c r="G115" s="805" t="s">
        <v>327</v>
      </c>
      <c r="H115" s="812"/>
      <c r="I115" s="813">
        <f>+I116</f>
        <v>0</v>
      </c>
    </row>
    <row r="116" spans="1:9" s="124" customFormat="1" ht="42">
      <c r="A116" s="782" t="s">
        <v>432</v>
      </c>
      <c r="B116" s="812"/>
      <c r="C116" s="825" t="s">
        <v>102</v>
      </c>
      <c r="D116" s="825" t="s">
        <v>125</v>
      </c>
      <c r="E116" s="684" t="s">
        <v>159</v>
      </c>
      <c r="F116" s="684" t="s">
        <v>75</v>
      </c>
      <c r="G116" s="797" t="s">
        <v>327</v>
      </c>
      <c r="H116" s="812" t="s">
        <v>84</v>
      </c>
      <c r="I116" s="813">
        <v>0</v>
      </c>
    </row>
    <row r="117" spans="1:9" s="124" customFormat="1" ht="42">
      <c r="A117" s="782" t="s">
        <v>329</v>
      </c>
      <c r="B117" s="812" t="s">
        <v>74</v>
      </c>
      <c r="C117" s="825" t="s">
        <v>102</v>
      </c>
      <c r="D117" s="825" t="s">
        <v>125</v>
      </c>
      <c r="E117" s="838" t="s">
        <v>159</v>
      </c>
      <c r="F117" s="839" t="s">
        <v>75</v>
      </c>
      <c r="G117" s="840" t="s">
        <v>328</v>
      </c>
      <c r="H117" s="812"/>
      <c r="I117" s="813">
        <f>+I118</f>
        <v>30000</v>
      </c>
    </row>
    <row r="118" spans="1:9" s="124" customFormat="1" ht="42">
      <c r="A118" s="782" t="s">
        <v>432</v>
      </c>
      <c r="B118" s="812" t="s">
        <v>74</v>
      </c>
      <c r="C118" s="825" t="s">
        <v>102</v>
      </c>
      <c r="D118" s="825" t="s">
        <v>125</v>
      </c>
      <c r="E118" s="685" t="s">
        <v>159</v>
      </c>
      <c r="F118" s="685" t="s">
        <v>75</v>
      </c>
      <c r="G118" s="807" t="s">
        <v>328</v>
      </c>
      <c r="H118" s="812" t="s">
        <v>84</v>
      </c>
      <c r="I118" s="813">
        <f>'прил 7'!H136</f>
        <v>30000</v>
      </c>
    </row>
    <row r="119" spans="1:9" s="215" customFormat="1" ht="48" customHeight="1">
      <c r="A119" s="789" t="s">
        <v>106</v>
      </c>
      <c r="B119" s="821" t="s">
        <v>74</v>
      </c>
      <c r="C119" s="821" t="s">
        <v>102</v>
      </c>
      <c r="D119" s="821">
        <v>14</v>
      </c>
      <c r="E119" s="830"/>
      <c r="F119" s="836"/>
      <c r="G119" s="834"/>
      <c r="H119" s="821"/>
      <c r="I119" s="811">
        <f>+I120</f>
        <v>11291</v>
      </c>
    </row>
    <row r="120" spans="1:9" s="215" customFormat="1" ht="84" customHeight="1">
      <c r="A120" s="789" t="s">
        <v>724</v>
      </c>
      <c r="B120" s="821" t="s">
        <v>74</v>
      </c>
      <c r="C120" s="821" t="s">
        <v>102</v>
      </c>
      <c r="D120" s="821">
        <v>14</v>
      </c>
      <c r="E120" s="690" t="s">
        <v>107</v>
      </c>
      <c r="F120" s="690" t="s">
        <v>316</v>
      </c>
      <c r="G120" s="837" t="s">
        <v>318</v>
      </c>
      <c r="H120" s="821"/>
      <c r="I120" s="811">
        <f>+I121+I125</f>
        <v>11291</v>
      </c>
    </row>
    <row r="121" spans="1:9" s="124" customFormat="1" ht="45" customHeight="1">
      <c r="A121" s="788" t="s">
        <v>621</v>
      </c>
      <c r="B121" s="823" t="s">
        <v>74</v>
      </c>
      <c r="C121" s="823" t="s">
        <v>102</v>
      </c>
      <c r="D121" s="823" t="s">
        <v>108</v>
      </c>
      <c r="E121" s="838" t="s">
        <v>156</v>
      </c>
      <c r="F121" s="839" t="s">
        <v>316</v>
      </c>
      <c r="G121" s="840" t="s">
        <v>318</v>
      </c>
      <c r="H121" s="823"/>
      <c r="I121" s="813">
        <f>I122</f>
        <v>2000</v>
      </c>
    </row>
    <row r="122" spans="1:9" s="124" customFormat="1" ht="41.25" customHeight="1">
      <c r="A122" s="788" t="s">
        <v>331</v>
      </c>
      <c r="B122" s="823" t="s">
        <v>74</v>
      </c>
      <c r="C122" s="823" t="s">
        <v>102</v>
      </c>
      <c r="D122" s="823">
        <v>14</v>
      </c>
      <c r="E122" s="685" t="s">
        <v>156</v>
      </c>
      <c r="F122" s="685" t="s">
        <v>75</v>
      </c>
      <c r="G122" s="807" t="s">
        <v>330</v>
      </c>
      <c r="H122" s="823"/>
      <c r="I122" s="813">
        <f>I123</f>
        <v>2000</v>
      </c>
    </row>
    <row r="123" spans="1:9" s="124" customFormat="1" ht="41.25" customHeight="1">
      <c r="A123" s="786" t="s">
        <v>157</v>
      </c>
      <c r="B123" s="823" t="s">
        <v>74</v>
      </c>
      <c r="C123" s="823" t="s">
        <v>102</v>
      </c>
      <c r="D123" s="823">
        <v>14</v>
      </c>
      <c r="E123" s="838" t="s">
        <v>156</v>
      </c>
      <c r="F123" s="839" t="s">
        <v>75</v>
      </c>
      <c r="G123" s="840" t="s">
        <v>330</v>
      </c>
      <c r="H123" s="812"/>
      <c r="I123" s="813">
        <f>I124</f>
        <v>2000</v>
      </c>
    </row>
    <row r="124" spans="1:9" s="124" customFormat="1" ht="45" customHeight="1">
      <c r="A124" s="782" t="s">
        <v>432</v>
      </c>
      <c r="B124" s="812" t="s">
        <v>74</v>
      </c>
      <c r="C124" s="823" t="s">
        <v>102</v>
      </c>
      <c r="D124" s="823">
        <v>14</v>
      </c>
      <c r="E124" s="685" t="s">
        <v>156</v>
      </c>
      <c r="F124" s="685" t="s">
        <v>75</v>
      </c>
      <c r="G124" s="807" t="s">
        <v>330</v>
      </c>
      <c r="H124" s="812" t="s">
        <v>84</v>
      </c>
      <c r="I124" s="813">
        <f>'прил 7'!H142</f>
        <v>2000</v>
      </c>
    </row>
    <row r="125" spans="1:9" s="124" customFormat="1" ht="54" customHeight="1">
      <c r="A125" s="788" t="s">
        <v>615</v>
      </c>
      <c r="B125" s="823" t="s">
        <v>74</v>
      </c>
      <c r="C125" s="823" t="s">
        <v>102</v>
      </c>
      <c r="D125" s="823" t="s">
        <v>108</v>
      </c>
      <c r="E125" s="838" t="s">
        <v>428</v>
      </c>
      <c r="F125" s="839" t="s">
        <v>316</v>
      </c>
      <c r="G125" s="840" t="s">
        <v>318</v>
      </c>
      <c r="H125" s="823"/>
      <c r="I125" s="813">
        <f>I126</f>
        <v>9291</v>
      </c>
    </row>
    <row r="126" spans="1:9" s="124" customFormat="1" ht="108" customHeight="1">
      <c r="A126" s="788" t="str">
        <f>'прил 7'!A144</f>
        <v>Основное мероприятие: Осуществление переданных полномочий от муниципального района сельским поселениям в сфере участия в профилактике терроризма и экстремизма, а также минимизации и (или) ликвидации последствий проявлений терроризма и экстремизма в границах поселения</v>
      </c>
      <c r="B126" s="823" t="s">
        <v>74</v>
      </c>
      <c r="C126" s="823" t="s">
        <v>102</v>
      </c>
      <c r="D126" s="823">
        <v>14</v>
      </c>
      <c r="E126" s="685" t="s">
        <v>428</v>
      </c>
      <c r="F126" s="685" t="s">
        <v>102</v>
      </c>
      <c r="G126" s="807" t="s">
        <v>318</v>
      </c>
      <c r="H126" s="823"/>
      <c r="I126" s="813">
        <f>I127</f>
        <v>9291</v>
      </c>
    </row>
    <row r="127" spans="1:9" s="124" customFormat="1" ht="41.25" customHeight="1">
      <c r="A127" s="786" t="s">
        <v>157</v>
      </c>
      <c r="B127" s="823" t="s">
        <v>74</v>
      </c>
      <c r="C127" s="823" t="s">
        <v>102</v>
      </c>
      <c r="D127" s="823">
        <v>14</v>
      </c>
      <c r="E127" s="838" t="s">
        <v>428</v>
      </c>
      <c r="F127" s="839" t="s">
        <v>102</v>
      </c>
      <c r="G127" s="840" t="s">
        <v>436</v>
      </c>
      <c r="H127" s="812"/>
      <c r="I127" s="813">
        <f>I128</f>
        <v>9291</v>
      </c>
    </row>
    <row r="128" spans="1:9" s="124" customFormat="1" ht="42.75" customHeight="1">
      <c r="A128" s="782" t="s">
        <v>432</v>
      </c>
      <c r="B128" s="812" t="s">
        <v>74</v>
      </c>
      <c r="C128" s="823" t="s">
        <v>102</v>
      </c>
      <c r="D128" s="823">
        <v>14</v>
      </c>
      <c r="E128" s="685" t="s">
        <v>428</v>
      </c>
      <c r="F128" s="685" t="s">
        <v>102</v>
      </c>
      <c r="G128" s="807" t="s">
        <v>436</v>
      </c>
      <c r="H128" s="812" t="s">
        <v>84</v>
      </c>
      <c r="I128" s="813">
        <f>'прил 7'!H146</f>
        <v>9291</v>
      </c>
    </row>
    <row r="129" spans="1:9" s="124" customFormat="1" ht="20.25">
      <c r="A129" s="780" t="s">
        <v>109</v>
      </c>
      <c r="B129" s="809" t="s">
        <v>74</v>
      </c>
      <c r="C129" s="809" t="s">
        <v>81</v>
      </c>
      <c r="D129" s="778"/>
      <c r="E129" s="830"/>
      <c r="F129" s="836"/>
      <c r="G129" s="834"/>
      <c r="H129" s="809"/>
      <c r="I129" s="811">
        <f>+I136+I130</f>
        <v>25827</v>
      </c>
    </row>
    <row r="130" spans="1:9" s="124" customFormat="1" ht="30" customHeight="1">
      <c r="A130" s="779" t="s">
        <v>249</v>
      </c>
      <c r="B130" s="809" t="s">
        <v>74</v>
      </c>
      <c r="C130" s="809" t="s">
        <v>81</v>
      </c>
      <c r="D130" s="809" t="s">
        <v>117</v>
      </c>
      <c r="E130" s="729"/>
      <c r="F130" s="690"/>
      <c r="G130" s="851"/>
      <c r="H130" s="809"/>
      <c r="I130" s="811">
        <f>+I131</f>
        <v>1327</v>
      </c>
    </row>
    <row r="131" spans="1:9" s="124" customFormat="1" ht="88.5" customHeight="1">
      <c r="A131" s="779" t="s">
        <v>932</v>
      </c>
      <c r="B131" s="809" t="s">
        <v>74</v>
      </c>
      <c r="C131" s="809" t="s">
        <v>81</v>
      </c>
      <c r="D131" s="809" t="s">
        <v>117</v>
      </c>
      <c r="E131" s="830" t="s">
        <v>251</v>
      </c>
      <c r="F131" s="836" t="s">
        <v>316</v>
      </c>
      <c r="G131" s="844" t="s">
        <v>138</v>
      </c>
      <c r="H131" s="809"/>
      <c r="I131" s="811">
        <f>+I132</f>
        <v>1327</v>
      </c>
    </row>
    <row r="132" spans="1:9" s="124" customFormat="1" ht="55.5" customHeight="1">
      <c r="A132" s="781" t="s">
        <v>622</v>
      </c>
      <c r="B132" s="812" t="s">
        <v>74</v>
      </c>
      <c r="C132" s="812" t="s">
        <v>81</v>
      </c>
      <c r="D132" s="812" t="s">
        <v>117</v>
      </c>
      <c r="E132" s="776" t="s">
        <v>252</v>
      </c>
      <c r="F132" s="685" t="s">
        <v>316</v>
      </c>
      <c r="G132" s="807" t="s">
        <v>138</v>
      </c>
      <c r="H132" s="812"/>
      <c r="I132" s="813">
        <f>I133</f>
        <v>1327</v>
      </c>
    </row>
    <row r="133" spans="1:9" s="124" customFormat="1" ht="82.5" customHeight="1">
      <c r="A133" s="788" t="s">
        <v>438</v>
      </c>
      <c r="B133" s="823" t="s">
        <v>74</v>
      </c>
      <c r="C133" s="823" t="s">
        <v>81</v>
      </c>
      <c r="D133" s="823" t="s">
        <v>117</v>
      </c>
      <c r="E133" s="838" t="s">
        <v>252</v>
      </c>
      <c r="F133" s="839" t="s">
        <v>76</v>
      </c>
      <c r="G133" s="840" t="s">
        <v>318</v>
      </c>
      <c r="H133" s="823"/>
      <c r="I133" s="813">
        <f>I134</f>
        <v>1327</v>
      </c>
    </row>
    <row r="134" spans="1:9" s="124" customFormat="1" ht="43.5" customHeight="1">
      <c r="A134" s="786" t="s">
        <v>439</v>
      </c>
      <c r="B134" s="823" t="s">
        <v>74</v>
      </c>
      <c r="C134" s="812" t="s">
        <v>81</v>
      </c>
      <c r="D134" s="812" t="s">
        <v>117</v>
      </c>
      <c r="E134" s="776" t="s">
        <v>252</v>
      </c>
      <c r="F134" s="685" t="s">
        <v>76</v>
      </c>
      <c r="G134" s="691" t="s">
        <v>440</v>
      </c>
      <c r="H134" s="812"/>
      <c r="I134" s="813">
        <f>I135</f>
        <v>1327</v>
      </c>
    </row>
    <row r="135" spans="1:9" s="124" customFormat="1" ht="48.75" customHeight="1">
      <c r="A135" s="782" t="s">
        <v>432</v>
      </c>
      <c r="B135" s="812" t="s">
        <v>74</v>
      </c>
      <c r="C135" s="812" t="s">
        <v>81</v>
      </c>
      <c r="D135" s="812" t="s">
        <v>117</v>
      </c>
      <c r="E135" s="842" t="s">
        <v>252</v>
      </c>
      <c r="F135" s="839" t="s">
        <v>76</v>
      </c>
      <c r="G135" s="849" t="s">
        <v>440</v>
      </c>
      <c r="H135" s="812" t="s">
        <v>84</v>
      </c>
      <c r="I135" s="813">
        <f>'прил 7'!H153</f>
        <v>1327</v>
      </c>
    </row>
    <row r="136" spans="1:9" s="124" customFormat="1" ht="20.25">
      <c r="A136" s="779" t="s">
        <v>110</v>
      </c>
      <c r="B136" s="809" t="s">
        <v>74</v>
      </c>
      <c r="C136" s="809" t="s">
        <v>81</v>
      </c>
      <c r="D136" s="809">
        <v>12</v>
      </c>
      <c r="E136" s="729"/>
      <c r="F136" s="690"/>
      <c r="G136" s="851"/>
      <c r="H136" s="809"/>
      <c r="I136" s="811">
        <f>+I137+I142+I155+I162</f>
        <v>24500</v>
      </c>
    </row>
    <row r="137" spans="1:9" s="215" customFormat="1" ht="81">
      <c r="A137" s="779" t="s">
        <v>727</v>
      </c>
      <c r="B137" s="809" t="s">
        <v>74</v>
      </c>
      <c r="C137" s="809" t="s">
        <v>81</v>
      </c>
      <c r="D137" s="809" t="s">
        <v>111</v>
      </c>
      <c r="E137" s="830" t="s">
        <v>98</v>
      </c>
      <c r="F137" s="836" t="s">
        <v>316</v>
      </c>
      <c r="G137" s="844" t="s">
        <v>318</v>
      </c>
      <c r="H137" s="809"/>
      <c r="I137" s="811">
        <f>+I138</f>
        <v>1000</v>
      </c>
    </row>
    <row r="138" spans="1:9" s="215" customFormat="1" ht="42">
      <c r="A138" s="781" t="s">
        <v>623</v>
      </c>
      <c r="B138" s="812" t="s">
        <v>74</v>
      </c>
      <c r="C138" s="812" t="s">
        <v>81</v>
      </c>
      <c r="D138" s="812" t="s">
        <v>111</v>
      </c>
      <c r="E138" s="776" t="s">
        <v>146</v>
      </c>
      <c r="F138" s="685" t="s">
        <v>316</v>
      </c>
      <c r="G138" s="807" t="s">
        <v>318</v>
      </c>
      <c r="H138" s="812"/>
      <c r="I138" s="813">
        <f>+I140</f>
        <v>1000</v>
      </c>
    </row>
    <row r="139" spans="1:9" s="215" customFormat="1" ht="42">
      <c r="A139" s="781" t="s">
        <v>334</v>
      </c>
      <c r="B139" s="812" t="s">
        <v>74</v>
      </c>
      <c r="C139" s="812" t="s">
        <v>81</v>
      </c>
      <c r="D139" s="812" t="s">
        <v>111</v>
      </c>
      <c r="E139" s="842" t="s">
        <v>146</v>
      </c>
      <c r="F139" s="839" t="s">
        <v>75</v>
      </c>
      <c r="G139" s="840" t="s">
        <v>318</v>
      </c>
      <c r="H139" s="812"/>
      <c r="I139" s="813">
        <f>I140</f>
        <v>1000</v>
      </c>
    </row>
    <row r="140" spans="1:9" s="124" customFormat="1" ht="21">
      <c r="A140" s="786" t="s">
        <v>147</v>
      </c>
      <c r="B140" s="823" t="s">
        <v>74</v>
      </c>
      <c r="C140" s="812" t="s">
        <v>81</v>
      </c>
      <c r="D140" s="812" t="s">
        <v>111</v>
      </c>
      <c r="E140" s="776" t="s">
        <v>146</v>
      </c>
      <c r="F140" s="685" t="s">
        <v>75</v>
      </c>
      <c r="G140" s="691" t="s">
        <v>335</v>
      </c>
      <c r="H140" s="812"/>
      <c r="I140" s="813">
        <f>I141</f>
        <v>1000</v>
      </c>
    </row>
    <row r="141" spans="1:9" s="124" customFormat="1" ht="42">
      <c r="A141" s="782" t="s">
        <v>432</v>
      </c>
      <c r="B141" s="812" t="s">
        <v>74</v>
      </c>
      <c r="C141" s="812" t="s">
        <v>81</v>
      </c>
      <c r="D141" s="812" t="s">
        <v>111</v>
      </c>
      <c r="E141" s="842" t="s">
        <v>146</v>
      </c>
      <c r="F141" s="839" t="s">
        <v>75</v>
      </c>
      <c r="G141" s="849" t="s">
        <v>335</v>
      </c>
      <c r="H141" s="812" t="s">
        <v>84</v>
      </c>
      <c r="I141" s="813">
        <f>'прил 7'!H159</f>
        <v>1000</v>
      </c>
    </row>
    <row r="142" spans="1:9" s="124" customFormat="1" ht="81">
      <c r="A142" s="779" t="s">
        <v>725</v>
      </c>
      <c r="B142" s="809" t="s">
        <v>74</v>
      </c>
      <c r="C142" s="809" t="s">
        <v>81</v>
      </c>
      <c r="D142" s="809" t="s">
        <v>111</v>
      </c>
      <c r="E142" s="729" t="s">
        <v>234</v>
      </c>
      <c r="F142" s="690"/>
      <c r="G142" s="837" t="s">
        <v>318</v>
      </c>
      <c r="H142" s="809"/>
      <c r="I142" s="811">
        <f>+I143</f>
        <v>20000</v>
      </c>
    </row>
    <row r="143" spans="1:248" s="193" customFormat="1" ht="63">
      <c r="A143" s="785" t="s">
        <v>624</v>
      </c>
      <c r="B143" s="816" t="s">
        <v>74</v>
      </c>
      <c r="C143" s="816" t="s">
        <v>81</v>
      </c>
      <c r="D143" s="816" t="s">
        <v>111</v>
      </c>
      <c r="E143" s="846" t="s">
        <v>236</v>
      </c>
      <c r="F143" s="847"/>
      <c r="G143" s="848" t="s">
        <v>318</v>
      </c>
      <c r="H143" s="818"/>
      <c r="I143" s="819">
        <f>I144</f>
        <v>20000</v>
      </c>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15"/>
      <c r="AW143" s="215"/>
      <c r="AX143" s="215"/>
      <c r="AY143" s="215"/>
      <c r="AZ143" s="215"/>
      <c r="BA143" s="215"/>
      <c r="BB143" s="215"/>
      <c r="BC143" s="215"/>
      <c r="BD143" s="215"/>
      <c r="BE143" s="215"/>
      <c r="BF143" s="215"/>
      <c r="BG143" s="215"/>
      <c r="BH143" s="215"/>
      <c r="BI143" s="215"/>
      <c r="BJ143" s="215"/>
      <c r="BK143" s="215"/>
      <c r="BL143" s="215"/>
      <c r="BM143" s="215"/>
      <c r="BN143" s="215"/>
      <c r="BO143" s="215"/>
      <c r="BP143" s="215"/>
      <c r="BQ143" s="215"/>
      <c r="BR143" s="215"/>
      <c r="BS143" s="215"/>
      <c r="BT143" s="215"/>
      <c r="BU143" s="215"/>
      <c r="BV143" s="215"/>
      <c r="BW143" s="215"/>
      <c r="BX143" s="215"/>
      <c r="BY143" s="215"/>
      <c r="BZ143" s="215"/>
      <c r="CA143" s="215"/>
      <c r="CB143" s="215"/>
      <c r="CC143" s="215"/>
      <c r="CD143" s="215"/>
      <c r="CE143" s="215"/>
      <c r="CF143" s="215"/>
      <c r="CG143" s="215"/>
      <c r="CH143" s="215"/>
      <c r="CI143" s="215"/>
      <c r="CJ143" s="215"/>
      <c r="CK143" s="215"/>
      <c r="CL143" s="215"/>
      <c r="CM143" s="215"/>
      <c r="CN143" s="215"/>
      <c r="CO143" s="215"/>
      <c r="CP143" s="215"/>
      <c r="CQ143" s="215"/>
      <c r="CR143" s="215"/>
      <c r="CS143" s="215"/>
      <c r="CT143" s="215"/>
      <c r="CU143" s="215"/>
      <c r="CV143" s="215"/>
      <c r="CW143" s="215"/>
      <c r="CX143" s="215"/>
      <c r="CY143" s="215"/>
      <c r="CZ143" s="215"/>
      <c r="DA143" s="215"/>
      <c r="DB143" s="215"/>
      <c r="DC143" s="215"/>
      <c r="DD143" s="215"/>
      <c r="DE143" s="215"/>
      <c r="DF143" s="215"/>
      <c r="DG143" s="215"/>
      <c r="DH143" s="215"/>
      <c r="DI143" s="215"/>
      <c r="DJ143" s="215"/>
      <c r="DK143" s="215"/>
      <c r="DL143" s="215"/>
      <c r="DM143" s="215"/>
      <c r="DN143" s="215"/>
      <c r="DO143" s="215"/>
      <c r="DP143" s="215"/>
      <c r="DQ143" s="215"/>
      <c r="DR143" s="215"/>
      <c r="DS143" s="215"/>
      <c r="DT143" s="215"/>
      <c r="DU143" s="215"/>
      <c r="DV143" s="215"/>
      <c r="DW143" s="215"/>
      <c r="DX143" s="215"/>
      <c r="DY143" s="215"/>
      <c r="DZ143" s="215"/>
      <c r="EA143" s="215"/>
      <c r="EB143" s="215"/>
      <c r="EC143" s="215"/>
      <c r="ED143" s="215"/>
      <c r="EE143" s="215"/>
      <c r="EF143" s="215"/>
      <c r="EG143" s="215"/>
      <c r="EH143" s="215"/>
      <c r="EI143" s="215"/>
      <c r="EJ143" s="215"/>
      <c r="EK143" s="215"/>
      <c r="EL143" s="215"/>
      <c r="EM143" s="215"/>
      <c r="EN143" s="215"/>
      <c r="EO143" s="215"/>
      <c r="EP143" s="215"/>
      <c r="EQ143" s="215"/>
      <c r="ER143" s="215"/>
      <c r="ES143" s="215"/>
      <c r="ET143" s="215"/>
      <c r="EU143" s="215"/>
      <c r="EV143" s="215"/>
      <c r="EW143" s="215"/>
      <c r="EX143" s="215"/>
      <c r="EY143" s="215"/>
      <c r="EZ143" s="215"/>
      <c r="FA143" s="215"/>
      <c r="FB143" s="215"/>
      <c r="FC143" s="215"/>
      <c r="FD143" s="215"/>
      <c r="FE143" s="215"/>
      <c r="FF143" s="215"/>
      <c r="FG143" s="215"/>
      <c r="FH143" s="215"/>
      <c r="FI143" s="215"/>
      <c r="FJ143" s="215"/>
      <c r="FK143" s="215"/>
      <c r="FL143" s="215"/>
      <c r="FM143" s="215"/>
      <c r="FN143" s="215"/>
      <c r="FO143" s="215"/>
      <c r="FP143" s="215"/>
      <c r="FQ143" s="215"/>
      <c r="FR143" s="215"/>
      <c r="FS143" s="215"/>
      <c r="FT143" s="215"/>
      <c r="FU143" s="215"/>
      <c r="FV143" s="215"/>
      <c r="FW143" s="215"/>
      <c r="FX143" s="215"/>
      <c r="FY143" s="215"/>
      <c r="FZ143" s="215"/>
      <c r="GA143" s="215"/>
      <c r="GB143" s="215"/>
      <c r="GC143" s="215"/>
      <c r="GD143" s="215"/>
      <c r="GE143" s="215"/>
      <c r="GF143" s="215"/>
      <c r="GG143" s="215"/>
      <c r="GH143" s="215"/>
      <c r="GI143" s="215"/>
      <c r="GJ143" s="215"/>
      <c r="GK143" s="215"/>
      <c r="GL143" s="215"/>
      <c r="GM143" s="215"/>
      <c r="GN143" s="215"/>
      <c r="GO143" s="215"/>
      <c r="GP143" s="215"/>
      <c r="GQ143" s="215"/>
      <c r="GR143" s="215"/>
      <c r="GS143" s="215"/>
      <c r="GT143" s="215"/>
      <c r="GU143" s="215"/>
      <c r="GV143" s="215"/>
      <c r="GW143" s="215"/>
      <c r="GX143" s="215"/>
      <c r="GY143" s="215"/>
      <c r="GZ143" s="215"/>
      <c r="HA143" s="215"/>
      <c r="HB143" s="215"/>
      <c r="HC143" s="215"/>
      <c r="HD143" s="215"/>
      <c r="HE143" s="215"/>
      <c r="HF143" s="215"/>
      <c r="HG143" s="215"/>
      <c r="HH143" s="215"/>
      <c r="HI143" s="215"/>
      <c r="HJ143" s="215"/>
      <c r="HK143" s="215"/>
      <c r="HL143" s="215"/>
      <c r="HM143" s="215"/>
      <c r="HN143" s="215"/>
      <c r="HO143" s="215"/>
      <c r="HP143" s="215"/>
      <c r="HQ143" s="215"/>
      <c r="HR143" s="215"/>
      <c r="HS143" s="215"/>
      <c r="HT143" s="215"/>
      <c r="HU143" s="215"/>
      <c r="HV143" s="215"/>
      <c r="HW143" s="215"/>
      <c r="HX143" s="215"/>
      <c r="HY143" s="215"/>
      <c r="HZ143" s="215"/>
      <c r="IA143" s="215"/>
      <c r="IB143" s="215"/>
      <c r="IC143" s="215"/>
      <c r="ID143" s="215"/>
      <c r="IE143" s="215"/>
      <c r="IF143" s="215"/>
      <c r="IG143" s="215"/>
      <c r="IH143" s="215"/>
      <c r="II143" s="215"/>
      <c r="IJ143" s="215"/>
      <c r="IK143" s="215"/>
      <c r="IL143" s="215"/>
      <c r="IM143" s="215"/>
      <c r="IN143" s="215"/>
    </row>
    <row r="144" spans="1:248" s="193" customFormat="1" ht="42">
      <c r="A144" s="785" t="s">
        <v>391</v>
      </c>
      <c r="B144" s="816" t="s">
        <v>74</v>
      </c>
      <c r="C144" s="816" t="s">
        <v>81</v>
      </c>
      <c r="D144" s="816" t="s">
        <v>111</v>
      </c>
      <c r="E144" s="683" t="s">
        <v>236</v>
      </c>
      <c r="F144" s="683" t="s">
        <v>75</v>
      </c>
      <c r="G144" s="800" t="s">
        <v>318</v>
      </c>
      <c r="H144" s="818"/>
      <c r="I144" s="819">
        <f>I145+I149+I153+I147</f>
        <v>20000</v>
      </c>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c r="AM144" s="215"/>
      <c r="AN144" s="215"/>
      <c r="AO144" s="215"/>
      <c r="AP144" s="215"/>
      <c r="AQ144" s="215"/>
      <c r="AR144" s="215"/>
      <c r="AS144" s="215"/>
      <c r="AT144" s="215"/>
      <c r="AU144" s="215"/>
      <c r="AV144" s="215"/>
      <c r="AW144" s="215"/>
      <c r="AX144" s="215"/>
      <c r="AY144" s="215"/>
      <c r="AZ144" s="215"/>
      <c r="BA144" s="215"/>
      <c r="BB144" s="215"/>
      <c r="BC144" s="215"/>
      <c r="BD144" s="215"/>
      <c r="BE144" s="215"/>
      <c r="BF144" s="215"/>
      <c r="BG144" s="215"/>
      <c r="BH144" s="215"/>
      <c r="BI144" s="215"/>
      <c r="BJ144" s="215"/>
      <c r="BK144" s="215"/>
      <c r="BL144" s="215"/>
      <c r="BM144" s="215"/>
      <c r="BN144" s="215"/>
      <c r="BO144" s="215"/>
      <c r="BP144" s="215"/>
      <c r="BQ144" s="215"/>
      <c r="BR144" s="215"/>
      <c r="BS144" s="215"/>
      <c r="BT144" s="215"/>
      <c r="BU144" s="215"/>
      <c r="BV144" s="215"/>
      <c r="BW144" s="215"/>
      <c r="BX144" s="215"/>
      <c r="BY144" s="215"/>
      <c r="BZ144" s="215"/>
      <c r="CA144" s="215"/>
      <c r="CB144" s="215"/>
      <c r="CC144" s="215"/>
      <c r="CD144" s="215"/>
      <c r="CE144" s="215"/>
      <c r="CF144" s="215"/>
      <c r="CG144" s="215"/>
      <c r="CH144" s="215"/>
      <c r="CI144" s="215"/>
      <c r="CJ144" s="215"/>
      <c r="CK144" s="215"/>
      <c r="CL144" s="215"/>
      <c r="CM144" s="215"/>
      <c r="CN144" s="215"/>
      <c r="CO144" s="215"/>
      <c r="CP144" s="215"/>
      <c r="CQ144" s="215"/>
      <c r="CR144" s="215"/>
      <c r="CS144" s="215"/>
      <c r="CT144" s="215"/>
      <c r="CU144" s="215"/>
      <c r="CV144" s="215"/>
      <c r="CW144" s="215"/>
      <c r="CX144" s="215"/>
      <c r="CY144" s="215"/>
      <c r="CZ144" s="215"/>
      <c r="DA144" s="215"/>
      <c r="DB144" s="215"/>
      <c r="DC144" s="215"/>
      <c r="DD144" s="215"/>
      <c r="DE144" s="215"/>
      <c r="DF144" s="215"/>
      <c r="DG144" s="215"/>
      <c r="DH144" s="215"/>
      <c r="DI144" s="215"/>
      <c r="DJ144" s="215"/>
      <c r="DK144" s="215"/>
      <c r="DL144" s="215"/>
      <c r="DM144" s="215"/>
      <c r="DN144" s="215"/>
      <c r="DO144" s="215"/>
      <c r="DP144" s="215"/>
      <c r="DQ144" s="215"/>
      <c r="DR144" s="215"/>
      <c r="DS144" s="215"/>
      <c r="DT144" s="215"/>
      <c r="DU144" s="215"/>
      <c r="DV144" s="215"/>
      <c r="DW144" s="215"/>
      <c r="DX144" s="215"/>
      <c r="DY144" s="215"/>
      <c r="DZ144" s="215"/>
      <c r="EA144" s="215"/>
      <c r="EB144" s="215"/>
      <c r="EC144" s="215"/>
      <c r="ED144" s="215"/>
      <c r="EE144" s="215"/>
      <c r="EF144" s="215"/>
      <c r="EG144" s="215"/>
      <c r="EH144" s="215"/>
      <c r="EI144" s="215"/>
      <c r="EJ144" s="215"/>
      <c r="EK144" s="215"/>
      <c r="EL144" s="215"/>
      <c r="EM144" s="215"/>
      <c r="EN144" s="215"/>
      <c r="EO144" s="215"/>
      <c r="EP144" s="215"/>
      <c r="EQ144" s="215"/>
      <c r="ER144" s="215"/>
      <c r="ES144" s="215"/>
      <c r="ET144" s="215"/>
      <c r="EU144" s="215"/>
      <c r="EV144" s="215"/>
      <c r="EW144" s="215"/>
      <c r="EX144" s="215"/>
      <c r="EY144" s="215"/>
      <c r="EZ144" s="215"/>
      <c r="FA144" s="215"/>
      <c r="FB144" s="215"/>
      <c r="FC144" s="215"/>
      <c r="FD144" s="215"/>
      <c r="FE144" s="215"/>
      <c r="FF144" s="215"/>
      <c r="FG144" s="215"/>
      <c r="FH144" s="215"/>
      <c r="FI144" s="215"/>
      <c r="FJ144" s="215"/>
      <c r="FK144" s="215"/>
      <c r="FL144" s="215"/>
      <c r="FM144" s="215"/>
      <c r="FN144" s="215"/>
      <c r="FO144" s="215"/>
      <c r="FP144" s="215"/>
      <c r="FQ144" s="215"/>
      <c r="FR144" s="215"/>
      <c r="FS144" s="215"/>
      <c r="FT144" s="215"/>
      <c r="FU144" s="215"/>
      <c r="FV144" s="215"/>
      <c r="FW144" s="215"/>
      <c r="FX144" s="215"/>
      <c r="FY144" s="215"/>
      <c r="FZ144" s="215"/>
      <c r="GA144" s="215"/>
      <c r="GB144" s="215"/>
      <c r="GC144" s="215"/>
      <c r="GD144" s="215"/>
      <c r="GE144" s="215"/>
      <c r="GF144" s="215"/>
      <c r="GG144" s="215"/>
      <c r="GH144" s="215"/>
      <c r="GI144" s="215"/>
      <c r="GJ144" s="215"/>
      <c r="GK144" s="215"/>
      <c r="GL144" s="215"/>
      <c r="GM144" s="215"/>
      <c r="GN144" s="215"/>
      <c r="GO144" s="215"/>
      <c r="GP144" s="215"/>
      <c r="GQ144" s="215"/>
      <c r="GR144" s="215"/>
      <c r="GS144" s="215"/>
      <c r="GT144" s="215"/>
      <c r="GU144" s="215"/>
      <c r="GV144" s="215"/>
      <c r="GW144" s="215"/>
      <c r="GX144" s="215"/>
      <c r="GY144" s="215"/>
      <c r="GZ144" s="215"/>
      <c r="HA144" s="215"/>
      <c r="HB144" s="215"/>
      <c r="HC144" s="215"/>
      <c r="HD144" s="215"/>
      <c r="HE144" s="215"/>
      <c r="HF144" s="215"/>
      <c r="HG144" s="215"/>
      <c r="HH144" s="215"/>
      <c r="HI144" s="215"/>
      <c r="HJ144" s="215"/>
      <c r="HK144" s="215"/>
      <c r="HL144" s="215"/>
      <c r="HM144" s="215"/>
      <c r="HN144" s="215"/>
      <c r="HO144" s="215"/>
      <c r="HP144" s="215"/>
      <c r="HQ144" s="215"/>
      <c r="HR144" s="215"/>
      <c r="HS144" s="215"/>
      <c r="HT144" s="215"/>
      <c r="HU144" s="215"/>
      <c r="HV144" s="215"/>
      <c r="HW144" s="215"/>
      <c r="HX144" s="215"/>
      <c r="HY144" s="215"/>
      <c r="HZ144" s="215"/>
      <c r="IA144" s="215"/>
      <c r="IB144" s="215"/>
      <c r="IC144" s="215"/>
      <c r="ID144" s="215"/>
      <c r="IE144" s="215"/>
      <c r="IF144" s="215"/>
      <c r="IG144" s="215"/>
      <c r="IH144" s="215"/>
      <c r="II144" s="215"/>
      <c r="IJ144" s="215"/>
      <c r="IK144" s="215"/>
      <c r="IL144" s="215"/>
      <c r="IM144" s="215"/>
      <c r="IN144" s="215"/>
    </row>
    <row r="145" spans="1:248" s="193" customFormat="1" ht="36.75" customHeight="1" hidden="1">
      <c r="A145" s="785" t="s">
        <v>336</v>
      </c>
      <c r="B145" s="816"/>
      <c r="C145" s="816" t="s">
        <v>81</v>
      </c>
      <c r="D145" s="816" t="s">
        <v>111</v>
      </c>
      <c r="E145" s="683" t="s">
        <v>236</v>
      </c>
      <c r="F145" s="683" t="s">
        <v>75</v>
      </c>
      <c r="G145" s="800" t="s">
        <v>338</v>
      </c>
      <c r="H145" s="818"/>
      <c r="I145" s="817">
        <f>I146</f>
        <v>0</v>
      </c>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5"/>
      <c r="BD145" s="215"/>
      <c r="BE145" s="215"/>
      <c r="BF145" s="215"/>
      <c r="BG145" s="215"/>
      <c r="BH145" s="215"/>
      <c r="BI145" s="215"/>
      <c r="BJ145" s="215"/>
      <c r="BK145" s="215"/>
      <c r="BL145" s="215"/>
      <c r="BM145" s="215"/>
      <c r="BN145" s="215"/>
      <c r="BO145" s="215"/>
      <c r="BP145" s="215"/>
      <c r="BQ145" s="215"/>
      <c r="BR145" s="215"/>
      <c r="BS145" s="215"/>
      <c r="BT145" s="215"/>
      <c r="BU145" s="215"/>
      <c r="BV145" s="215"/>
      <c r="BW145" s="215"/>
      <c r="BX145" s="215"/>
      <c r="BY145" s="215"/>
      <c r="BZ145" s="215"/>
      <c r="CA145" s="215"/>
      <c r="CB145" s="215"/>
      <c r="CC145" s="215"/>
      <c r="CD145" s="215"/>
      <c r="CE145" s="215"/>
      <c r="CF145" s="215"/>
      <c r="CG145" s="215"/>
      <c r="CH145" s="215"/>
      <c r="CI145" s="215"/>
      <c r="CJ145" s="215"/>
      <c r="CK145" s="215"/>
      <c r="CL145" s="215"/>
      <c r="CM145" s="215"/>
      <c r="CN145" s="215"/>
      <c r="CO145" s="215"/>
      <c r="CP145" s="215"/>
      <c r="CQ145" s="215"/>
      <c r="CR145" s="215"/>
      <c r="CS145" s="215"/>
      <c r="CT145" s="215"/>
      <c r="CU145" s="215"/>
      <c r="CV145" s="215"/>
      <c r="CW145" s="215"/>
      <c r="CX145" s="215"/>
      <c r="CY145" s="215"/>
      <c r="CZ145" s="215"/>
      <c r="DA145" s="215"/>
      <c r="DB145" s="215"/>
      <c r="DC145" s="215"/>
      <c r="DD145" s="215"/>
      <c r="DE145" s="215"/>
      <c r="DF145" s="215"/>
      <c r="DG145" s="215"/>
      <c r="DH145" s="215"/>
      <c r="DI145" s="215"/>
      <c r="DJ145" s="215"/>
      <c r="DK145" s="215"/>
      <c r="DL145" s="215"/>
      <c r="DM145" s="215"/>
      <c r="DN145" s="215"/>
      <c r="DO145" s="215"/>
      <c r="DP145" s="215"/>
      <c r="DQ145" s="215"/>
      <c r="DR145" s="215"/>
      <c r="DS145" s="215"/>
      <c r="DT145" s="215"/>
      <c r="DU145" s="215"/>
      <c r="DV145" s="215"/>
      <c r="DW145" s="215"/>
      <c r="DX145" s="215"/>
      <c r="DY145" s="215"/>
      <c r="DZ145" s="215"/>
      <c r="EA145" s="215"/>
      <c r="EB145" s="215"/>
      <c r="EC145" s="215"/>
      <c r="ED145" s="215"/>
      <c r="EE145" s="215"/>
      <c r="EF145" s="215"/>
      <c r="EG145" s="215"/>
      <c r="EH145" s="215"/>
      <c r="EI145" s="215"/>
      <c r="EJ145" s="215"/>
      <c r="EK145" s="215"/>
      <c r="EL145" s="215"/>
      <c r="EM145" s="215"/>
      <c r="EN145" s="215"/>
      <c r="EO145" s="215"/>
      <c r="EP145" s="215"/>
      <c r="EQ145" s="215"/>
      <c r="ER145" s="215"/>
      <c r="ES145" s="215"/>
      <c r="ET145" s="215"/>
      <c r="EU145" s="215"/>
      <c r="EV145" s="215"/>
      <c r="EW145" s="215"/>
      <c r="EX145" s="215"/>
      <c r="EY145" s="215"/>
      <c r="EZ145" s="215"/>
      <c r="FA145" s="215"/>
      <c r="FB145" s="215"/>
      <c r="FC145" s="215"/>
      <c r="FD145" s="215"/>
      <c r="FE145" s="215"/>
      <c r="FF145" s="215"/>
      <c r="FG145" s="215"/>
      <c r="FH145" s="215"/>
      <c r="FI145" s="215"/>
      <c r="FJ145" s="215"/>
      <c r="FK145" s="215"/>
      <c r="FL145" s="215"/>
      <c r="FM145" s="215"/>
      <c r="FN145" s="215"/>
      <c r="FO145" s="215"/>
      <c r="FP145" s="215"/>
      <c r="FQ145" s="215"/>
      <c r="FR145" s="215"/>
      <c r="FS145" s="215"/>
      <c r="FT145" s="215"/>
      <c r="FU145" s="215"/>
      <c r="FV145" s="215"/>
      <c r="FW145" s="215"/>
      <c r="FX145" s="215"/>
      <c r="FY145" s="215"/>
      <c r="FZ145" s="215"/>
      <c r="GA145" s="215"/>
      <c r="GB145" s="215"/>
      <c r="GC145" s="215"/>
      <c r="GD145" s="215"/>
      <c r="GE145" s="215"/>
      <c r="GF145" s="215"/>
      <c r="GG145" s="215"/>
      <c r="GH145" s="215"/>
      <c r="GI145" s="215"/>
      <c r="GJ145" s="215"/>
      <c r="GK145" s="215"/>
      <c r="GL145" s="215"/>
      <c r="GM145" s="215"/>
      <c r="GN145" s="215"/>
      <c r="GO145" s="215"/>
      <c r="GP145" s="215"/>
      <c r="GQ145" s="215"/>
      <c r="GR145" s="215"/>
      <c r="GS145" s="215"/>
      <c r="GT145" s="215"/>
      <c r="GU145" s="215"/>
      <c r="GV145" s="215"/>
      <c r="GW145" s="215"/>
      <c r="GX145" s="215"/>
      <c r="GY145" s="215"/>
      <c r="GZ145" s="215"/>
      <c r="HA145" s="215"/>
      <c r="HB145" s="215"/>
      <c r="HC145" s="215"/>
      <c r="HD145" s="215"/>
      <c r="HE145" s="215"/>
      <c r="HF145" s="215"/>
      <c r="HG145" s="215"/>
      <c r="HH145" s="215"/>
      <c r="HI145" s="215"/>
      <c r="HJ145" s="215"/>
      <c r="HK145" s="215"/>
      <c r="HL145" s="215"/>
      <c r="HM145" s="215"/>
      <c r="HN145" s="215"/>
      <c r="HO145" s="215"/>
      <c r="HP145" s="215"/>
      <c r="HQ145" s="215"/>
      <c r="HR145" s="215"/>
      <c r="HS145" s="215"/>
      <c r="HT145" s="215"/>
      <c r="HU145" s="215"/>
      <c r="HV145" s="215"/>
      <c r="HW145" s="215"/>
      <c r="HX145" s="215"/>
      <c r="HY145" s="215"/>
      <c r="HZ145" s="215"/>
      <c r="IA145" s="215"/>
      <c r="IB145" s="215"/>
      <c r="IC145" s="215"/>
      <c r="ID145" s="215"/>
      <c r="IE145" s="215"/>
      <c r="IF145" s="215"/>
      <c r="IG145" s="215"/>
      <c r="IH145" s="215"/>
      <c r="II145" s="215"/>
      <c r="IJ145" s="215"/>
      <c r="IK145" s="215"/>
      <c r="IL145" s="215"/>
      <c r="IM145" s="215"/>
      <c r="IN145" s="215"/>
    </row>
    <row r="146" spans="1:248" s="193" customFormat="1" ht="26.25" customHeight="1" hidden="1">
      <c r="A146" s="782" t="s">
        <v>432</v>
      </c>
      <c r="B146" s="812"/>
      <c r="C146" s="816" t="s">
        <v>81</v>
      </c>
      <c r="D146" s="816" t="s">
        <v>111</v>
      </c>
      <c r="E146" s="683" t="s">
        <v>236</v>
      </c>
      <c r="F146" s="683" t="s">
        <v>75</v>
      </c>
      <c r="G146" s="800" t="s">
        <v>338</v>
      </c>
      <c r="H146" s="818" t="s">
        <v>84</v>
      </c>
      <c r="I146" s="817">
        <v>0</v>
      </c>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5"/>
      <c r="AY146" s="215"/>
      <c r="AZ146" s="215"/>
      <c r="BA146" s="215"/>
      <c r="BB146" s="215"/>
      <c r="BC146" s="215"/>
      <c r="BD146" s="215"/>
      <c r="BE146" s="215"/>
      <c r="BF146" s="215"/>
      <c r="BG146" s="215"/>
      <c r="BH146" s="215"/>
      <c r="BI146" s="215"/>
      <c r="BJ146" s="215"/>
      <c r="BK146" s="215"/>
      <c r="BL146" s="215"/>
      <c r="BM146" s="215"/>
      <c r="BN146" s="215"/>
      <c r="BO146" s="215"/>
      <c r="BP146" s="215"/>
      <c r="BQ146" s="215"/>
      <c r="BR146" s="215"/>
      <c r="BS146" s="215"/>
      <c r="BT146" s="215"/>
      <c r="BU146" s="215"/>
      <c r="BV146" s="215"/>
      <c r="BW146" s="215"/>
      <c r="BX146" s="215"/>
      <c r="BY146" s="215"/>
      <c r="BZ146" s="215"/>
      <c r="CA146" s="215"/>
      <c r="CB146" s="215"/>
      <c r="CC146" s="215"/>
      <c r="CD146" s="215"/>
      <c r="CE146" s="215"/>
      <c r="CF146" s="215"/>
      <c r="CG146" s="215"/>
      <c r="CH146" s="215"/>
      <c r="CI146" s="215"/>
      <c r="CJ146" s="215"/>
      <c r="CK146" s="215"/>
      <c r="CL146" s="215"/>
      <c r="CM146" s="215"/>
      <c r="CN146" s="215"/>
      <c r="CO146" s="215"/>
      <c r="CP146" s="215"/>
      <c r="CQ146" s="215"/>
      <c r="CR146" s="215"/>
      <c r="CS146" s="215"/>
      <c r="CT146" s="215"/>
      <c r="CU146" s="215"/>
      <c r="CV146" s="215"/>
      <c r="CW146" s="215"/>
      <c r="CX146" s="215"/>
      <c r="CY146" s="215"/>
      <c r="CZ146" s="215"/>
      <c r="DA146" s="215"/>
      <c r="DB146" s="215"/>
      <c r="DC146" s="215"/>
      <c r="DD146" s="215"/>
      <c r="DE146" s="215"/>
      <c r="DF146" s="215"/>
      <c r="DG146" s="215"/>
      <c r="DH146" s="215"/>
      <c r="DI146" s="215"/>
      <c r="DJ146" s="215"/>
      <c r="DK146" s="215"/>
      <c r="DL146" s="215"/>
      <c r="DM146" s="215"/>
      <c r="DN146" s="215"/>
      <c r="DO146" s="215"/>
      <c r="DP146" s="215"/>
      <c r="DQ146" s="215"/>
      <c r="DR146" s="215"/>
      <c r="DS146" s="215"/>
      <c r="DT146" s="215"/>
      <c r="DU146" s="215"/>
      <c r="DV146" s="215"/>
      <c r="DW146" s="215"/>
      <c r="DX146" s="215"/>
      <c r="DY146" s="215"/>
      <c r="DZ146" s="215"/>
      <c r="EA146" s="215"/>
      <c r="EB146" s="215"/>
      <c r="EC146" s="215"/>
      <c r="ED146" s="215"/>
      <c r="EE146" s="215"/>
      <c r="EF146" s="215"/>
      <c r="EG146" s="215"/>
      <c r="EH146" s="215"/>
      <c r="EI146" s="215"/>
      <c r="EJ146" s="215"/>
      <c r="EK146" s="215"/>
      <c r="EL146" s="215"/>
      <c r="EM146" s="215"/>
      <c r="EN146" s="215"/>
      <c r="EO146" s="215"/>
      <c r="EP146" s="215"/>
      <c r="EQ146" s="215"/>
      <c r="ER146" s="215"/>
      <c r="ES146" s="215"/>
      <c r="ET146" s="215"/>
      <c r="EU146" s="215"/>
      <c r="EV146" s="215"/>
      <c r="EW146" s="215"/>
      <c r="EX146" s="215"/>
      <c r="EY146" s="215"/>
      <c r="EZ146" s="215"/>
      <c r="FA146" s="215"/>
      <c r="FB146" s="215"/>
      <c r="FC146" s="215"/>
      <c r="FD146" s="215"/>
      <c r="FE146" s="215"/>
      <c r="FF146" s="215"/>
      <c r="FG146" s="215"/>
      <c r="FH146" s="215"/>
      <c r="FI146" s="215"/>
      <c r="FJ146" s="215"/>
      <c r="FK146" s="215"/>
      <c r="FL146" s="215"/>
      <c r="FM146" s="215"/>
      <c r="FN146" s="215"/>
      <c r="FO146" s="215"/>
      <c r="FP146" s="215"/>
      <c r="FQ146" s="215"/>
      <c r="FR146" s="215"/>
      <c r="FS146" s="215"/>
      <c r="FT146" s="215"/>
      <c r="FU146" s="215"/>
      <c r="FV146" s="215"/>
      <c r="FW146" s="215"/>
      <c r="FX146" s="215"/>
      <c r="FY146" s="215"/>
      <c r="FZ146" s="215"/>
      <c r="GA146" s="215"/>
      <c r="GB146" s="215"/>
      <c r="GC146" s="215"/>
      <c r="GD146" s="215"/>
      <c r="GE146" s="215"/>
      <c r="GF146" s="215"/>
      <c r="GG146" s="215"/>
      <c r="GH146" s="215"/>
      <c r="GI146" s="215"/>
      <c r="GJ146" s="215"/>
      <c r="GK146" s="215"/>
      <c r="GL146" s="215"/>
      <c r="GM146" s="215"/>
      <c r="GN146" s="215"/>
      <c r="GO146" s="215"/>
      <c r="GP146" s="215"/>
      <c r="GQ146" s="215"/>
      <c r="GR146" s="215"/>
      <c r="GS146" s="215"/>
      <c r="GT146" s="215"/>
      <c r="GU146" s="215"/>
      <c r="GV146" s="215"/>
      <c r="GW146" s="215"/>
      <c r="GX146" s="215"/>
      <c r="GY146" s="215"/>
      <c r="GZ146" s="215"/>
      <c r="HA146" s="215"/>
      <c r="HB146" s="215"/>
      <c r="HC146" s="215"/>
      <c r="HD146" s="215"/>
      <c r="HE146" s="215"/>
      <c r="HF146" s="215"/>
      <c r="HG146" s="215"/>
      <c r="HH146" s="215"/>
      <c r="HI146" s="215"/>
      <c r="HJ146" s="215"/>
      <c r="HK146" s="215"/>
      <c r="HL146" s="215"/>
      <c r="HM146" s="215"/>
      <c r="HN146" s="215"/>
      <c r="HO146" s="215"/>
      <c r="HP146" s="215"/>
      <c r="HQ146" s="215"/>
      <c r="HR146" s="215"/>
      <c r="HS146" s="215"/>
      <c r="HT146" s="215"/>
      <c r="HU146" s="215"/>
      <c r="HV146" s="215"/>
      <c r="HW146" s="215"/>
      <c r="HX146" s="215"/>
      <c r="HY146" s="215"/>
      <c r="HZ146" s="215"/>
      <c r="IA146" s="215"/>
      <c r="IB146" s="215"/>
      <c r="IC146" s="215"/>
      <c r="ID146" s="215"/>
      <c r="IE146" s="215"/>
      <c r="IF146" s="215"/>
      <c r="IG146" s="215"/>
      <c r="IH146" s="215"/>
      <c r="II146" s="215"/>
      <c r="IJ146" s="215"/>
      <c r="IK146" s="215"/>
      <c r="IL146" s="215"/>
      <c r="IM146" s="215"/>
      <c r="IN146" s="215"/>
    </row>
    <row r="147" spans="1:248" s="193" customFormat="1" ht="36.75" customHeight="1" hidden="1">
      <c r="A147" s="785" t="s">
        <v>445</v>
      </c>
      <c r="B147" s="816"/>
      <c r="C147" s="816" t="s">
        <v>81</v>
      </c>
      <c r="D147" s="816" t="s">
        <v>111</v>
      </c>
      <c r="E147" s="683" t="s">
        <v>236</v>
      </c>
      <c r="F147" s="683" t="s">
        <v>75</v>
      </c>
      <c r="G147" s="800" t="s">
        <v>446</v>
      </c>
      <c r="H147" s="818"/>
      <c r="I147" s="817">
        <f>I148</f>
        <v>0</v>
      </c>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c r="AP147" s="215"/>
      <c r="AQ147" s="215"/>
      <c r="AR147" s="215"/>
      <c r="AS147" s="215"/>
      <c r="AT147" s="215"/>
      <c r="AU147" s="215"/>
      <c r="AV147" s="215"/>
      <c r="AW147" s="215"/>
      <c r="AX147" s="215"/>
      <c r="AY147" s="215"/>
      <c r="AZ147" s="215"/>
      <c r="BA147" s="215"/>
      <c r="BB147" s="215"/>
      <c r="BC147" s="215"/>
      <c r="BD147" s="215"/>
      <c r="BE147" s="215"/>
      <c r="BF147" s="215"/>
      <c r="BG147" s="215"/>
      <c r="BH147" s="215"/>
      <c r="BI147" s="215"/>
      <c r="BJ147" s="215"/>
      <c r="BK147" s="215"/>
      <c r="BL147" s="215"/>
      <c r="BM147" s="215"/>
      <c r="BN147" s="215"/>
      <c r="BO147" s="215"/>
      <c r="BP147" s="215"/>
      <c r="BQ147" s="215"/>
      <c r="BR147" s="215"/>
      <c r="BS147" s="215"/>
      <c r="BT147" s="215"/>
      <c r="BU147" s="215"/>
      <c r="BV147" s="215"/>
      <c r="BW147" s="215"/>
      <c r="BX147" s="215"/>
      <c r="BY147" s="215"/>
      <c r="BZ147" s="215"/>
      <c r="CA147" s="215"/>
      <c r="CB147" s="215"/>
      <c r="CC147" s="215"/>
      <c r="CD147" s="215"/>
      <c r="CE147" s="215"/>
      <c r="CF147" s="215"/>
      <c r="CG147" s="215"/>
      <c r="CH147" s="215"/>
      <c r="CI147" s="215"/>
      <c r="CJ147" s="215"/>
      <c r="CK147" s="215"/>
      <c r="CL147" s="215"/>
      <c r="CM147" s="215"/>
      <c r="CN147" s="215"/>
      <c r="CO147" s="215"/>
      <c r="CP147" s="215"/>
      <c r="CQ147" s="215"/>
      <c r="CR147" s="215"/>
      <c r="CS147" s="215"/>
      <c r="CT147" s="215"/>
      <c r="CU147" s="215"/>
      <c r="CV147" s="215"/>
      <c r="CW147" s="215"/>
      <c r="CX147" s="215"/>
      <c r="CY147" s="215"/>
      <c r="CZ147" s="215"/>
      <c r="DA147" s="215"/>
      <c r="DB147" s="215"/>
      <c r="DC147" s="215"/>
      <c r="DD147" s="215"/>
      <c r="DE147" s="215"/>
      <c r="DF147" s="215"/>
      <c r="DG147" s="215"/>
      <c r="DH147" s="215"/>
      <c r="DI147" s="215"/>
      <c r="DJ147" s="215"/>
      <c r="DK147" s="215"/>
      <c r="DL147" s="215"/>
      <c r="DM147" s="215"/>
      <c r="DN147" s="215"/>
      <c r="DO147" s="215"/>
      <c r="DP147" s="215"/>
      <c r="DQ147" s="215"/>
      <c r="DR147" s="215"/>
      <c r="DS147" s="215"/>
      <c r="DT147" s="215"/>
      <c r="DU147" s="215"/>
      <c r="DV147" s="215"/>
      <c r="DW147" s="215"/>
      <c r="DX147" s="215"/>
      <c r="DY147" s="215"/>
      <c r="DZ147" s="215"/>
      <c r="EA147" s="215"/>
      <c r="EB147" s="215"/>
      <c r="EC147" s="215"/>
      <c r="ED147" s="215"/>
      <c r="EE147" s="215"/>
      <c r="EF147" s="215"/>
      <c r="EG147" s="215"/>
      <c r="EH147" s="215"/>
      <c r="EI147" s="215"/>
      <c r="EJ147" s="215"/>
      <c r="EK147" s="215"/>
      <c r="EL147" s="215"/>
      <c r="EM147" s="215"/>
      <c r="EN147" s="215"/>
      <c r="EO147" s="215"/>
      <c r="EP147" s="215"/>
      <c r="EQ147" s="215"/>
      <c r="ER147" s="215"/>
      <c r="ES147" s="215"/>
      <c r="ET147" s="215"/>
      <c r="EU147" s="215"/>
      <c r="EV147" s="215"/>
      <c r="EW147" s="215"/>
      <c r="EX147" s="215"/>
      <c r="EY147" s="215"/>
      <c r="EZ147" s="215"/>
      <c r="FA147" s="215"/>
      <c r="FB147" s="215"/>
      <c r="FC147" s="215"/>
      <c r="FD147" s="215"/>
      <c r="FE147" s="215"/>
      <c r="FF147" s="215"/>
      <c r="FG147" s="215"/>
      <c r="FH147" s="215"/>
      <c r="FI147" s="215"/>
      <c r="FJ147" s="215"/>
      <c r="FK147" s="215"/>
      <c r="FL147" s="215"/>
      <c r="FM147" s="215"/>
      <c r="FN147" s="215"/>
      <c r="FO147" s="215"/>
      <c r="FP147" s="215"/>
      <c r="FQ147" s="215"/>
      <c r="FR147" s="215"/>
      <c r="FS147" s="215"/>
      <c r="FT147" s="215"/>
      <c r="FU147" s="215"/>
      <c r="FV147" s="215"/>
      <c r="FW147" s="215"/>
      <c r="FX147" s="215"/>
      <c r="FY147" s="215"/>
      <c r="FZ147" s="215"/>
      <c r="GA147" s="215"/>
      <c r="GB147" s="215"/>
      <c r="GC147" s="215"/>
      <c r="GD147" s="215"/>
      <c r="GE147" s="215"/>
      <c r="GF147" s="215"/>
      <c r="GG147" s="215"/>
      <c r="GH147" s="215"/>
      <c r="GI147" s="215"/>
      <c r="GJ147" s="215"/>
      <c r="GK147" s="215"/>
      <c r="GL147" s="215"/>
      <c r="GM147" s="215"/>
      <c r="GN147" s="215"/>
      <c r="GO147" s="215"/>
      <c r="GP147" s="215"/>
      <c r="GQ147" s="215"/>
      <c r="GR147" s="215"/>
      <c r="GS147" s="215"/>
      <c r="GT147" s="215"/>
      <c r="GU147" s="215"/>
      <c r="GV147" s="215"/>
      <c r="GW147" s="215"/>
      <c r="GX147" s="215"/>
      <c r="GY147" s="215"/>
      <c r="GZ147" s="215"/>
      <c r="HA147" s="215"/>
      <c r="HB147" s="215"/>
      <c r="HC147" s="215"/>
      <c r="HD147" s="215"/>
      <c r="HE147" s="215"/>
      <c r="HF147" s="215"/>
      <c r="HG147" s="215"/>
      <c r="HH147" s="215"/>
      <c r="HI147" s="215"/>
      <c r="HJ147" s="215"/>
      <c r="HK147" s="215"/>
      <c r="HL147" s="215"/>
      <c r="HM147" s="215"/>
      <c r="HN147" s="215"/>
      <c r="HO147" s="215"/>
      <c r="HP147" s="215"/>
      <c r="HQ147" s="215"/>
      <c r="HR147" s="215"/>
      <c r="HS147" s="215"/>
      <c r="HT147" s="215"/>
      <c r="HU147" s="215"/>
      <c r="HV147" s="215"/>
      <c r="HW147" s="215"/>
      <c r="HX147" s="215"/>
      <c r="HY147" s="215"/>
      <c r="HZ147" s="215"/>
      <c r="IA147" s="215"/>
      <c r="IB147" s="215"/>
      <c r="IC147" s="215"/>
      <c r="ID147" s="215"/>
      <c r="IE147" s="215"/>
      <c r="IF147" s="215"/>
      <c r="IG147" s="215"/>
      <c r="IH147" s="215"/>
      <c r="II147" s="215"/>
      <c r="IJ147" s="215"/>
      <c r="IK147" s="215"/>
      <c r="IL147" s="215"/>
      <c r="IM147" s="215"/>
      <c r="IN147" s="215"/>
    </row>
    <row r="148" spans="1:248" s="193" customFormat="1" ht="26.25" customHeight="1" hidden="1">
      <c r="A148" s="782" t="s">
        <v>432</v>
      </c>
      <c r="B148" s="812"/>
      <c r="C148" s="816" t="s">
        <v>81</v>
      </c>
      <c r="D148" s="816" t="s">
        <v>111</v>
      </c>
      <c r="E148" s="721" t="s">
        <v>236</v>
      </c>
      <c r="F148" s="721" t="s">
        <v>75</v>
      </c>
      <c r="G148" s="845" t="s">
        <v>446</v>
      </c>
      <c r="H148" s="818" t="s">
        <v>84</v>
      </c>
      <c r="I148" s="817">
        <v>0</v>
      </c>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5"/>
      <c r="AK148" s="215"/>
      <c r="AL148" s="215"/>
      <c r="AM148" s="215"/>
      <c r="AN148" s="215"/>
      <c r="AO148" s="215"/>
      <c r="AP148" s="215"/>
      <c r="AQ148" s="215"/>
      <c r="AR148" s="215"/>
      <c r="AS148" s="215"/>
      <c r="AT148" s="215"/>
      <c r="AU148" s="215"/>
      <c r="AV148" s="215"/>
      <c r="AW148" s="215"/>
      <c r="AX148" s="215"/>
      <c r="AY148" s="215"/>
      <c r="AZ148" s="215"/>
      <c r="BA148" s="215"/>
      <c r="BB148" s="215"/>
      <c r="BC148" s="215"/>
      <c r="BD148" s="215"/>
      <c r="BE148" s="215"/>
      <c r="BF148" s="215"/>
      <c r="BG148" s="215"/>
      <c r="BH148" s="215"/>
      <c r="BI148" s="215"/>
      <c r="BJ148" s="215"/>
      <c r="BK148" s="215"/>
      <c r="BL148" s="215"/>
      <c r="BM148" s="215"/>
      <c r="BN148" s="215"/>
      <c r="BO148" s="215"/>
      <c r="BP148" s="215"/>
      <c r="BQ148" s="215"/>
      <c r="BR148" s="215"/>
      <c r="BS148" s="215"/>
      <c r="BT148" s="215"/>
      <c r="BU148" s="215"/>
      <c r="BV148" s="215"/>
      <c r="BW148" s="215"/>
      <c r="BX148" s="215"/>
      <c r="BY148" s="215"/>
      <c r="BZ148" s="215"/>
      <c r="CA148" s="215"/>
      <c r="CB148" s="215"/>
      <c r="CC148" s="215"/>
      <c r="CD148" s="215"/>
      <c r="CE148" s="215"/>
      <c r="CF148" s="215"/>
      <c r="CG148" s="215"/>
      <c r="CH148" s="215"/>
      <c r="CI148" s="215"/>
      <c r="CJ148" s="215"/>
      <c r="CK148" s="215"/>
      <c r="CL148" s="215"/>
      <c r="CM148" s="215"/>
      <c r="CN148" s="215"/>
      <c r="CO148" s="215"/>
      <c r="CP148" s="215"/>
      <c r="CQ148" s="215"/>
      <c r="CR148" s="215"/>
      <c r="CS148" s="215"/>
      <c r="CT148" s="215"/>
      <c r="CU148" s="215"/>
      <c r="CV148" s="215"/>
      <c r="CW148" s="215"/>
      <c r="CX148" s="215"/>
      <c r="CY148" s="215"/>
      <c r="CZ148" s="215"/>
      <c r="DA148" s="215"/>
      <c r="DB148" s="215"/>
      <c r="DC148" s="215"/>
      <c r="DD148" s="215"/>
      <c r="DE148" s="215"/>
      <c r="DF148" s="215"/>
      <c r="DG148" s="215"/>
      <c r="DH148" s="215"/>
      <c r="DI148" s="215"/>
      <c r="DJ148" s="215"/>
      <c r="DK148" s="215"/>
      <c r="DL148" s="215"/>
      <c r="DM148" s="215"/>
      <c r="DN148" s="215"/>
      <c r="DO148" s="215"/>
      <c r="DP148" s="215"/>
      <c r="DQ148" s="215"/>
      <c r="DR148" s="215"/>
      <c r="DS148" s="215"/>
      <c r="DT148" s="215"/>
      <c r="DU148" s="215"/>
      <c r="DV148" s="215"/>
      <c r="DW148" s="215"/>
      <c r="DX148" s="215"/>
      <c r="DY148" s="215"/>
      <c r="DZ148" s="215"/>
      <c r="EA148" s="215"/>
      <c r="EB148" s="215"/>
      <c r="EC148" s="215"/>
      <c r="ED148" s="215"/>
      <c r="EE148" s="215"/>
      <c r="EF148" s="215"/>
      <c r="EG148" s="215"/>
      <c r="EH148" s="215"/>
      <c r="EI148" s="215"/>
      <c r="EJ148" s="215"/>
      <c r="EK148" s="215"/>
      <c r="EL148" s="215"/>
      <c r="EM148" s="215"/>
      <c r="EN148" s="215"/>
      <c r="EO148" s="215"/>
      <c r="EP148" s="215"/>
      <c r="EQ148" s="215"/>
      <c r="ER148" s="215"/>
      <c r="ES148" s="215"/>
      <c r="ET148" s="215"/>
      <c r="EU148" s="215"/>
      <c r="EV148" s="215"/>
      <c r="EW148" s="215"/>
      <c r="EX148" s="215"/>
      <c r="EY148" s="215"/>
      <c r="EZ148" s="215"/>
      <c r="FA148" s="215"/>
      <c r="FB148" s="215"/>
      <c r="FC148" s="215"/>
      <c r="FD148" s="215"/>
      <c r="FE148" s="215"/>
      <c r="FF148" s="215"/>
      <c r="FG148" s="215"/>
      <c r="FH148" s="215"/>
      <c r="FI148" s="215"/>
      <c r="FJ148" s="215"/>
      <c r="FK148" s="215"/>
      <c r="FL148" s="215"/>
      <c r="FM148" s="215"/>
      <c r="FN148" s="215"/>
      <c r="FO148" s="215"/>
      <c r="FP148" s="215"/>
      <c r="FQ148" s="215"/>
      <c r="FR148" s="215"/>
      <c r="FS148" s="215"/>
      <c r="FT148" s="215"/>
      <c r="FU148" s="215"/>
      <c r="FV148" s="215"/>
      <c r="FW148" s="215"/>
      <c r="FX148" s="215"/>
      <c r="FY148" s="215"/>
      <c r="FZ148" s="215"/>
      <c r="GA148" s="215"/>
      <c r="GB148" s="215"/>
      <c r="GC148" s="215"/>
      <c r="GD148" s="215"/>
      <c r="GE148" s="215"/>
      <c r="GF148" s="215"/>
      <c r="GG148" s="215"/>
      <c r="GH148" s="215"/>
      <c r="GI148" s="215"/>
      <c r="GJ148" s="215"/>
      <c r="GK148" s="215"/>
      <c r="GL148" s="215"/>
      <c r="GM148" s="215"/>
      <c r="GN148" s="215"/>
      <c r="GO148" s="215"/>
      <c r="GP148" s="215"/>
      <c r="GQ148" s="215"/>
      <c r="GR148" s="215"/>
      <c r="GS148" s="215"/>
      <c r="GT148" s="215"/>
      <c r="GU148" s="215"/>
      <c r="GV148" s="215"/>
      <c r="GW148" s="215"/>
      <c r="GX148" s="215"/>
      <c r="GY148" s="215"/>
      <c r="GZ148" s="215"/>
      <c r="HA148" s="215"/>
      <c r="HB148" s="215"/>
      <c r="HC148" s="215"/>
      <c r="HD148" s="215"/>
      <c r="HE148" s="215"/>
      <c r="HF148" s="215"/>
      <c r="HG148" s="215"/>
      <c r="HH148" s="215"/>
      <c r="HI148" s="215"/>
      <c r="HJ148" s="215"/>
      <c r="HK148" s="215"/>
      <c r="HL148" s="215"/>
      <c r="HM148" s="215"/>
      <c r="HN148" s="215"/>
      <c r="HO148" s="215"/>
      <c r="HP148" s="215"/>
      <c r="HQ148" s="215"/>
      <c r="HR148" s="215"/>
      <c r="HS148" s="215"/>
      <c r="HT148" s="215"/>
      <c r="HU148" s="215"/>
      <c r="HV148" s="215"/>
      <c r="HW148" s="215"/>
      <c r="HX148" s="215"/>
      <c r="HY148" s="215"/>
      <c r="HZ148" s="215"/>
      <c r="IA148" s="215"/>
      <c r="IB148" s="215"/>
      <c r="IC148" s="215"/>
      <c r="ID148" s="215"/>
      <c r="IE148" s="215"/>
      <c r="IF148" s="215"/>
      <c r="IG148" s="215"/>
      <c r="IH148" s="215"/>
      <c r="II148" s="215"/>
      <c r="IJ148" s="215"/>
      <c r="IK148" s="215"/>
      <c r="IL148" s="215"/>
      <c r="IM148" s="215"/>
      <c r="IN148" s="215"/>
    </row>
    <row r="149" spans="1:248" s="193" customFormat="1" ht="30" customHeight="1">
      <c r="A149" s="785" t="s">
        <v>337</v>
      </c>
      <c r="B149" s="816" t="s">
        <v>74</v>
      </c>
      <c r="C149" s="816" t="s">
        <v>81</v>
      </c>
      <c r="D149" s="816" t="s">
        <v>111</v>
      </c>
      <c r="E149" s="846" t="s">
        <v>236</v>
      </c>
      <c r="F149" s="847" t="s">
        <v>75</v>
      </c>
      <c r="G149" s="848" t="s">
        <v>339</v>
      </c>
      <c r="H149" s="818"/>
      <c r="I149" s="817">
        <f>I150</f>
        <v>20000</v>
      </c>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c r="AH149" s="215"/>
      <c r="AI149" s="215"/>
      <c r="AJ149" s="215"/>
      <c r="AK149" s="215"/>
      <c r="AL149" s="215"/>
      <c r="AM149" s="215"/>
      <c r="AN149" s="215"/>
      <c r="AO149" s="215"/>
      <c r="AP149" s="215"/>
      <c r="AQ149" s="215"/>
      <c r="AR149" s="215"/>
      <c r="AS149" s="215"/>
      <c r="AT149" s="215"/>
      <c r="AU149" s="215"/>
      <c r="AV149" s="215"/>
      <c r="AW149" s="215"/>
      <c r="AX149" s="215"/>
      <c r="AY149" s="215"/>
      <c r="AZ149" s="215"/>
      <c r="BA149" s="215"/>
      <c r="BB149" s="215"/>
      <c r="BC149" s="215"/>
      <c r="BD149" s="215"/>
      <c r="BE149" s="215"/>
      <c r="BF149" s="215"/>
      <c r="BG149" s="215"/>
      <c r="BH149" s="215"/>
      <c r="BI149" s="215"/>
      <c r="BJ149" s="215"/>
      <c r="BK149" s="215"/>
      <c r="BL149" s="215"/>
      <c r="BM149" s="215"/>
      <c r="BN149" s="215"/>
      <c r="BO149" s="215"/>
      <c r="BP149" s="215"/>
      <c r="BQ149" s="215"/>
      <c r="BR149" s="215"/>
      <c r="BS149" s="215"/>
      <c r="BT149" s="215"/>
      <c r="BU149" s="215"/>
      <c r="BV149" s="215"/>
      <c r="BW149" s="215"/>
      <c r="BX149" s="215"/>
      <c r="BY149" s="215"/>
      <c r="BZ149" s="215"/>
      <c r="CA149" s="215"/>
      <c r="CB149" s="215"/>
      <c r="CC149" s="215"/>
      <c r="CD149" s="215"/>
      <c r="CE149" s="215"/>
      <c r="CF149" s="215"/>
      <c r="CG149" s="215"/>
      <c r="CH149" s="215"/>
      <c r="CI149" s="215"/>
      <c r="CJ149" s="215"/>
      <c r="CK149" s="215"/>
      <c r="CL149" s="215"/>
      <c r="CM149" s="215"/>
      <c r="CN149" s="215"/>
      <c r="CO149" s="215"/>
      <c r="CP149" s="215"/>
      <c r="CQ149" s="215"/>
      <c r="CR149" s="215"/>
      <c r="CS149" s="215"/>
      <c r="CT149" s="215"/>
      <c r="CU149" s="215"/>
      <c r="CV149" s="215"/>
      <c r="CW149" s="215"/>
      <c r="CX149" s="215"/>
      <c r="CY149" s="215"/>
      <c r="CZ149" s="215"/>
      <c r="DA149" s="215"/>
      <c r="DB149" s="215"/>
      <c r="DC149" s="215"/>
      <c r="DD149" s="215"/>
      <c r="DE149" s="215"/>
      <c r="DF149" s="215"/>
      <c r="DG149" s="215"/>
      <c r="DH149" s="215"/>
      <c r="DI149" s="215"/>
      <c r="DJ149" s="215"/>
      <c r="DK149" s="215"/>
      <c r="DL149" s="215"/>
      <c r="DM149" s="215"/>
      <c r="DN149" s="215"/>
      <c r="DO149" s="215"/>
      <c r="DP149" s="215"/>
      <c r="DQ149" s="215"/>
      <c r="DR149" s="215"/>
      <c r="DS149" s="215"/>
      <c r="DT149" s="215"/>
      <c r="DU149" s="215"/>
      <c r="DV149" s="215"/>
      <c r="DW149" s="215"/>
      <c r="DX149" s="215"/>
      <c r="DY149" s="215"/>
      <c r="DZ149" s="215"/>
      <c r="EA149" s="215"/>
      <c r="EB149" s="215"/>
      <c r="EC149" s="215"/>
      <c r="ED149" s="215"/>
      <c r="EE149" s="215"/>
      <c r="EF149" s="215"/>
      <c r="EG149" s="215"/>
      <c r="EH149" s="215"/>
      <c r="EI149" s="215"/>
      <c r="EJ149" s="215"/>
      <c r="EK149" s="215"/>
      <c r="EL149" s="215"/>
      <c r="EM149" s="215"/>
      <c r="EN149" s="215"/>
      <c r="EO149" s="215"/>
      <c r="EP149" s="215"/>
      <c r="EQ149" s="215"/>
      <c r="ER149" s="215"/>
      <c r="ES149" s="215"/>
      <c r="ET149" s="215"/>
      <c r="EU149" s="215"/>
      <c r="EV149" s="215"/>
      <c r="EW149" s="215"/>
      <c r="EX149" s="215"/>
      <c r="EY149" s="215"/>
      <c r="EZ149" s="215"/>
      <c r="FA149" s="215"/>
      <c r="FB149" s="215"/>
      <c r="FC149" s="215"/>
      <c r="FD149" s="215"/>
      <c r="FE149" s="215"/>
      <c r="FF149" s="215"/>
      <c r="FG149" s="215"/>
      <c r="FH149" s="215"/>
      <c r="FI149" s="215"/>
      <c r="FJ149" s="215"/>
      <c r="FK149" s="215"/>
      <c r="FL149" s="215"/>
      <c r="FM149" s="215"/>
      <c r="FN149" s="215"/>
      <c r="FO149" s="215"/>
      <c r="FP149" s="215"/>
      <c r="FQ149" s="215"/>
      <c r="FR149" s="215"/>
      <c r="FS149" s="215"/>
      <c r="FT149" s="215"/>
      <c r="FU149" s="215"/>
      <c r="FV149" s="215"/>
      <c r="FW149" s="215"/>
      <c r="FX149" s="215"/>
      <c r="FY149" s="215"/>
      <c r="FZ149" s="215"/>
      <c r="GA149" s="215"/>
      <c r="GB149" s="215"/>
      <c r="GC149" s="215"/>
      <c r="GD149" s="215"/>
      <c r="GE149" s="215"/>
      <c r="GF149" s="215"/>
      <c r="GG149" s="215"/>
      <c r="GH149" s="215"/>
      <c r="GI149" s="215"/>
      <c r="GJ149" s="215"/>
      <c r="GK149" s="215"/>
      <c r="GL149" s="215"/>
      <c r="GM149" s="215"/>
      <c r="GN149" s="215"/>
      <c r="GO149" s="215"/>
      <c r="GP149" s="215"/>
      <c r="GQ149" s="215"/>
      <c r="GR149" s="215"/>
      <c r="GS149" s="215"/>
      <c r="GT149" s="215"/>
      <c r="GU149" s="215"/>
      <c r="GV149" s="215"/>
      <c r="GW149" s="215"/>
      <c r="GX149" s="215"/>
      <c r="GY149" s="215"/>
      <c r="GZ149" s="215"/>
      <c r="HA149" s="215"/>
      <c r="HB149" s="215"/>
      <c r="HC149" s="215"/>
      <c r="HD149" s="215"/>
      <c r="HE149" s="215"/>
      <c r="HF149" s="215"/>
      <c r="HG149" s="215"/>
      <c r="HH149" s="215"/>
      <c r="HI149" s="215"/>
      <c r="HJ149" s="215"/>
      <c r="HK149" s="215"/>
      <c r="HL149" s="215"/>
      <c r="HM149" s="215"/>
      <c r="HN149" s="215"/>
      <c r="HO149" s="215"/>
      <c r="HP149" s="215"/>
      <c r="HQ149" s="215"/>
      <c r="HR149" s="215"/>
      <c r="HS149" s="215"/>
      <c r="HT149" s="215"/>
      <c r="HU149" s="215"/>
      <c r="HV149" s="215"/>
      <c r="HW149" s="215"/>
      <c r="HX149" s="215"/>
      <c r="HY149" s="215"/>
      <c r="HZ149" s="215"/>
      <c r="IA149" s="215"/>
      <c r="IB149" s="215"/>
      <c r="IC149" s="215"/>
      <c r="ID149" s="215"/>
      <c r="IE149" s="215"/>
      <c r="IF149" s="215"/>
      <c r="IG149" s="215"/>
      <c r="IH149" s="215"/>
      <c r="II149" s="215"/>
      <c r="IJ149" s="215"/>
      <c r="IK149" s="215"/>
      <c r="IL149" s="215"/>
      <c r="IM149" s="215"/>
      <c r="IN149" s="215"/>
    </row>
    <row r="150" spans="1:249" s="189" customFormat="1" ht="42">
      <c r="A150" s="782" t="s">
        <v>432</v>
      </c>
      <c r="B150" s="812" t="s">
        <v>74</v>
      </c>
      <c r="C150" s="816" t="s">
        <v>81</v>
      </c>
      <c r="D150" s="816" t="s">
        <v>111</v>
      </c>
      <c r="E150" s="846" t="s">
        <v>236</v>
      </c>
      <c r="F150" s="847" t="s">
        <v>75</v>
      </c>
      <c r="G150" s="848" t="s">
        <v>339</v>
      </c>
      <c r="H150" s="820" t="s">
        <v>84</v>
      </c>
      <c r="I150" s="819">
        <f>'прил 7'!H168</f>
        <v>20000</v>
      </c>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5"/>
      <c r="BQ150" s="215"/>
      <c r="BR150" s="215"/>
      <c r="BS150" s="215"/>
      <c r="BT150" s="215"/>
      <c r="BU150" s="215"/>
      <c r="BV150" s="215"/>
      <c r="BW150" s="215"/>
      <c r="BX150" s="215"/>
      <c r="BY150" s="215"/>
      <c r="BZ150" s="215"/>
      <c r="CA150" s="215"/>
      <c r="CB150" s="215"/>
      <c r="CC150" s="215"/>
      <c r="CD150" s="215"/>
      <c r="CE150" s="215"/>
      <c r="CF150" s="215"/>
      <c r="CG150" s="215"/>
      <c r="CH150" s="215"/>
      <c r="CI150" s="215"/>
      <c r="CJ150" s="215"/>
      <c r="CK150" s="215"/>
      <c r="CL150" s="215"/>
      <c r="CM150" s="215"/>
      <c r="CN150" s="215"/>
      <c r="CO150" s="215"/>
      <c r="CP150" s="215"/>
      <c r="CQ150" s="215"/>
      <c r="CR150" s="215"/>
      <c r="CS150" s="215"/>
      <c r="CT150" s="215"/>
      <c r="CU150" s="215"/>
      <c r="CV150" s="215"/>
      <c r="CW150" s="215"/>
      <c r="CX150" s="215"/>
      <c r="CY150" s="215"/>
      <c r="CZ150" s="215"/>
      <c r="DA150" s="215"/>
      <c r="DB150" s="215"/>
      <c r="DC150" s="215"/>
      <c r="DD150" s="215"/>
      <c r="DE150" s="215"/>
      <c r="DF150" s="215"/>
      <c r="DG150" s="215"/>
      <c r="DH150" s="215"/>
      <c r="DI150" s="215"/>
      <c r="DJ150" s="215"/>
      <c r="DK150" s="215"/>
      <c r="DL150" s="215"/>
      <c r="DM150" s="215"/>
      <c r="DN150" s="215"/>
      <c r="DO150" s="215"/>
      <c r="DP150" s="215"/>
      <c r="DQ150" s="215"/>
      <c r="DR150" s="215"/>
      <c r="DS150" s="215"/>
      <c r="DT150" s="215"/>
      <c r="DU150" s="215"/>
      <c r="DV150" s="215"/>
      <c r="DW150" s="215"/>
      <c r="DX150" s="215"/>
      <c r="DY150" s="215"/>
      <c r="DZ150" s="215"/>
      <c r="EA150" s="215"/>
      <c r="EB150" s="215"/>
      <c r="EC150" s="215"/>
      <c r="ED150" s="215"/>
      <c r="EE150" s="215"/>
      <c r="EF150" s="215"/>
      <c r="EG150" s="215"/>
      <c r="EH150" s="215"/>
      <c r="EI150" s="215"/>
      <c r="EJ150" s="215"/>
      <c r="EK150" s="215"/>
      <c r="EL150" s="215"/>
      <c r="EM150" s="215"/>
      <c r="EN150" s="215"/>
      <c r="EO150" s="215"/>
      <c r="EP150" s="215"/>
      <c r="EQ150" s="215"/>
      <c r="ER150" s="215"/>
      <c r="ES150" s="215"/>
      <c r="ET150" s="215"/>
      <c r="EU150" s="215"/>
      <c r="EV150" s="215"/>
      <c r="EW150" s="215"/>
      <c r="EX150" s="215"/>
      <c r="EY150" s="215"/>
      <c r="EZ150" s="215"/>
      <c r="FA150" s="215"/>
      <c r="FB150" s="215"/>
      <c r="FC150" s="215"/>
      <c r="FD150" s="215"/>
      <c r="FE150" s="215"/>
      <c r="FF150" s="215"/>
      <c r="FG150" s="215"/>
      <c r="FH150" s="215"/>
      <c r="FI150" s="215"/>
      <c r="FJ150" s="215"/>
      <c r="FK150" s="215"/>
      <c r="FL150" s="215"/>
      <c r="FM150" s="215"/>
      <c r="FN150" s="215"/>
      <c r="FO150" s="215"/>
      <c r="FP150" s="215"/>
      <c r="FQ150" s="215"/>
      <c r="FR150" s="215"/>
      <c r="FS150" s="215"/>
      <c r="FT150" s="215"/>
      <c r="FU150" s="215"/>
      <c r="FV150" s="215"/>
      <c r="FW150" s="215"/>
      <c r="FX150" s="215"/>
      <c r="FY150" s="215"/>
      <c r="FZ150" s="215"/>
      <c r="GA150" s="215"/>
      <c r="GB150" s="215"/>
      <c r="GC150" s="215"/>
      <c r="GD150" s="215"/>
      <c r="GE150" s="215"/>
      <c r="GF150" s="215"/>
      <c r="GG150" s="215"/>
      <c r="GH150" s="215"/>
      <c r="GI150" s="215"/>
      <c r="GJ150" s="215"/>
      <c r="GK150" s="215"/>
      <c r="GL150" s="215"/>
      <c r="GM150" s="215"/>
      <c r="GN150" s="215"/>
      <c r="GO150" s="215"/>
      <c r="GP150" s="215"/>
      <c r="GQ150" s="215"/>
      <c r="GR150" s="215"/>
      <c r="GS150" s="215"/>
      <c r="GT150" s="215"/>
      <c r="GU150" s="215"/>
      <c r="GV150" s="215"/>
      <c r="GW150" s="215"/>
      <c r="GX150" s="215"/>
      <c r="GY150" s="215"/>
      <c r="GZ150" s="215"/>
      <c r="HA150" s="215"/>
      <c r="HB150" s="215"/>
      <c r="HC150" s="215"/>
      <c r="HD150" s="215"/>
      <c r="HE150" s="215"/>
      <c r="HF150" s="215"/>
      <c r="HG150" s="215"/>
      <c r="HH150" s="215"/>
      <c r="HI150" s="215"/>
      <c r="HJ150" s="215"/>
      <c r="HK150" s="215"/>
      <c r="HL150" s="215"/>
      <c r="HM150" s="215"/>
      <c r="HN150" s="215"/>
      <c r="HO150" s="215"/>
      <c r="HP150" s="215"/>
      <c r="HQ150" s="215"/>
      <c r="HR150" s="215"/>
      <c r="HS150" s="215"/>
      <c r="HT150" s="215"/>
      <c r="HU150" s="215"/>
      <c r="HV150" s="215"/>
      <c r="HW150" s="215"/>
      <c r="HX150" s="215"/>
      <c r="HY150" s="215"/>
      <c r="HZ150" s="215"/>
      <c r="IA150" s="215"/>
      <c r="IB150" s="215"/>
      <c r="IC150" s="215"/>
      <c r="ID150" s="215"/>
      <c r="IE150" s="215"/>
      <c r="IF150" s="215"/>
      <c r="IG150" s="215"/>
      <c r="IH150" s="215"/>
      <c r="II150" s="215"/>
      <c r="IJ150" s="215"/>
      <c r="IK150" s="215"/>
      <c r="IL150" s="215"/>
      <c r="IM150" s="215"/>
      <c r="IN150" s="215"/>
      <c r="IO150" s="215"/>
    </row>
    <row r="151" spans="1:249" s="189" customFormat="1" ht="60" customHeight="1" hidden="1">
      <c r="A151" s="785" t="s">
        <v>266</v>
      </c>
      <c r="B151" s="816"/>
      <c r="C151" s="816" t="s">
        <v>81</v>
      </c>
      <c r="D151" s="816" t="s">
        <v>111</v>
      </c>
      <c r="E151" s="683" t="s">
        <v>236</v>
      </c>
      <c r="F151" s="683"/>
      <c r="G151" s="800" t="s">
        <v>267</v>
      </c>
      <c r="H151" s="818"/>
      <c r="I151" s="817">
        <f>+I152</f>
        <v>0</v>
      </c>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15"/>
      <c r="AF151" s="215"/>
      <c r="AG151" s="215"/>
      <c r="AH151" s="215"/>
      <c r="AI151" s="215"/>
      <c r="AJ151" s="215"/>
      <c r="AK151" s="215"/>
      <c r="AL151" s="215"/>
      <c r="AM151" s="215"/>
      <c r="AN151" s="215"/>
      <c r="AO151" s="215"/>
      <c r="AP151" s="215"/>
      <c r="AQ151" s="215"/>
      <c r="AR151" s="215"/>
      <c r="AS151" s="215"/>
      <c r="AT151" s="215"/>
      <c r="AU151" s="215"/>
      <c r="AV151" s="215"/>
      <c r="AW151" s="215"/>
      <c r="AX151" s="215"/>
      <c r="AY151" s="215"/>
      <c r="AZ151" s="215"/>
      <c r="BA151" s="215"/>
      <c r="BB151" s="215"/>
      <c r="BC151" s="215"/>
      <c r="BD151" s="215"/>
      <c r="BE151" s="215"/>
      <c r="BF151" s="215"/>
      <c r="BG151" s="215"/>
      <c r="BH151" s="215"/>
      <c r="BI151" s="215"/>
      <c r="BJ151" s="215"/>
      <c r="BK151" s="215"/>
      <c r="BL151" s="215"/>
      <c r="BM151" s="215"/>
      <c r="BN151" s="215"/>
      <c r="BO151" s="215"/>
      <c r="BP151" s="215"/>
      <c r="BQ151" s="215"/>
      <c r="BR151" s="215"/>
      <c r="BS151" s="215"/>
      <c r="BT151" s="215"/>
      <c r="BU151" s="215"/>
      <c r="BV151" s="215"/>
      <c r="BW151" s="215"/>
      <c r="BX151" s="215"/>
      <c r="BY151" s="215"/>
      <c r="BZ151" s="215"/>
      <c r="CA151" s="215"/>
      <c r="CB151" s="215"/>
      <c r="CC151" s="215"/>
      <c r="CD151" s="215"/>
      <c r="CE151" s="215"/>
      <c r="CF151" s="215"/>
      <c r="CG151" s="215"/>
      <c r="CH151" s="215"/>
      <c r="CI151" s="215"/>
      <c r="CJ151" s="215"/>
      <c r="CK151" s="215"/>
      <c r="CL151" s="215"/>
      <c r="CM151" s="215"/>
      <c r="CN151" s="215"/>
      <c r="CO151" s="215"/>
      <c r="CP151" s="215"/>
      <c r="CQ151" s="215"/>
      <c r="CR151" s="215"/>
      <c r="CS151" s="215"/>
      <c r="CT151" s="215"/>
      <c r="CU151" s="215"/>
      <c r="CV151" s="215"/>
      <c r="CW151" s="215"/>
      <c r="CX151" s="215"/>
      <c r="CY151" s="215"/>
      <c r="CZ151" s="215"/>
      <c r="DA151" s="215"/>
      <c r="DB151" s="215"/>
      <c r="DC151" s="215"/>
      <c r="DD151" s="215"/>
      <c r="DE151" s="215"/>
      <c r="DF151" s="215"/>
      <c r="DG151" s="215"/>
      <c r="DH151" s="215"/>
      <c r="DI151" s="215"/>
      <c r="DJ151" s="215"/>
      <c r="DK151" s="215"/>
      <c r="DL151" s="215"/>
      <c r="DM151" s="215"/>
      <c r="DN151" s="215"/>
      <c r="DO151" s="215"/>
      <c r="DP151" s="215"/>
      <c r="DQ151" s="215"/>
      <c r="DR151" s="215"/>
      <c r="DS151" s="215"/>
      <c r="DT151" s="215"/>
      <c r="DU151" s="215"/>
      <c r="DV151" s="215"/>
      <c r="DW151" s="215"/>
      <c r="DX151" s="215"/>
      <c r="DY151" s="215"/>
      <c r="DZ151" s="215"/>
      <c r="EA151" s="215"/>
      <c r="EB151" s="215"/>
      <c r="EC151" s="215"/>
      <c r="ED151" s="215"/>
      <c r="EE151" s="215"/>
      <c r="EF151" s="215"/>
      <c r="EG151" s="215"/>
      <c r="EH151" s="215"/>
      <c r="EI151" s="215"/>
      <c r="EJ151" s="215"/>
      <c r="EK151" s="215"/>
      <c r="EL151" s="215"/>
      <c r="EM151" s="215"/>
      <c r="EN151" s="215"/>
      <c r="EO151" s="215"/>
      <c r="EP151" s="215"/>
      <c r="EQ151" s="215"/>
      <c r="ER151" s="215"/>
      <c r="ES151" s="215"/>
      <c r="ET151" s="215"/>
      <c r="EU151" s="215"/>
      <c r="EV151" s="215"/>
      <c r="EW151" s="215"/>
      <c r="EX151" s="215"/>
      <c r="EY151" s="215"/>
      <c r="EZ151" s="215"/>
      <c r="FA151" s="215"/>
      <c r="FB151" s="215"/>
      <c r="FC151" s="215"/>
      <c r="FD151" s="215"/>
      <c r="FE151" s="215"/>
      <c r="FF151" s="215"/>
      <c r="FG151" s="215"/>
      <c r="FH151" s="215"/>
      <c r="FI151" s="215"/>
      <c r="FJ151" s="215"/>
      <c r="FK151" s="215"/>
      <c r="FL151" s="215"/>
      <c r="FM151" s="215"/>
      <c r="FN151" s="215"/>
      <c r="FO151" s="215"/>
      <c r="FP151" s="215"/>
      <c r="FQ151" s="215"/>
      <c r="FR151" s="215"/>
      <c r="FS151" s="215"/>
      <c r="FT151" s="215"/>
      <c r="FU151" s="215"/>
      <c r="FV151" s="215"/>
      <c r="FW151" s="215"/>
      <c r="FX151" s="215"/>
      <c r="FY151" s="215"/>
      <c r="FZ151" s="215"/>
      <c r="GA151" s="215"/>
      <c r="GB151" s="215"/>
      <c r="GC151" s="215"/>
      <c r="GD151" s="215"/>
      <c r="GE151" s="215"/>
      <c r="GF151" s="215"/>
      <c r="GG151" s="215"/>
      <c r="GH151" s="215"/>
      <c r="GI151" s="215"/>
      <c r="GJ151" s="215"/>
      <c r="GK151" s="215"/>
      <c r="GL151" s="215"/>
      <c r="GM151" s="215"/>
      <c r="GN151" s="215"/>
      <c r="GO151" s="215"/>
      <c r="GP151" s="215"/>
      <c r="GQ151" s="215"/>
      <c r="GR151" s="215"/>
      <c r="GS151" s="215"/>
      <c r="GT151" s="215"/>
      <c r="GU151" s="215"/>
      <c r="GV151" s="215"/>
      <c r="GW151" s="215"/>
      <c r="GX151" s="215"/>
      <c r="GY151" s="215"/>
      <c r="GZ151" s="215"/>
      <c r="HA151" s="215"/>
      <c r="HB151" s="215"/>
      <c r="HC151" s="215"/>
      <c r="HD151" s="215"/>
      <c r="HE151" s="215"/>
      <c r="HF151" s="215"/>
      <c r="HG151" s="215"/>
      <c r="HH151" s="215"/>
      <c r="HI151" s="215"/>
      <c r="HJ151" s="215"/>
      <c r="HK151" s="215"/>
      <c r="HL151" s="215"/>
      <c r="HM151" s="215"/>
      <c r="HN151" s="215"/>
      <c r="HO151" s="215"/>
      <c r="HP151" s="215"/>
      <c r="HQ151" s="215"/>
      <c r="HR151" s="215"/>
      <c r="HS151" s="215"/>
      <c r="HT151" s="215"/>
      <c r="HU151" s="215"/>
      <c r="HV151" s="215"/>
      <c r="HW151" s="215"/>
      <c r="HX151" s="215"/>
      <c r="HY151" s="215"/>
      <c r="HZ151" s="215"/>
      <c r="IA151" s="215"/>
      <c r="IB151" s="215"/>
      <c r="IC151" s="215"/>
      <c r="ID151" s="215"/>
      <c r="IE151" s="215"/>
      <c r="IF151" s="215"/>
      <c r="IG151" s="215"/>
      <c r="IH151" s="215"/>
      <c r="II151" s="215"/>
      <c r="IJ151" s="215"/>
      <c r="IK151" s="215"/>
      <c r="IL151" s="215"/>
      <c r="IM151" s="215"/>
      <c r="IN151" s="215"/>
      <c r="IO151" s="215"/>
    </row>
    <row r="152" spans="1:249" s="189" customFormat="1" ht="63" hidden="1">
      <c r="A152" s="782" t="s">
        <v>82</v>
      </c>
      <c r="B152" s="812"/>
      <c r="C152" s="816" t="s">
        <v>81</v>
      </c>
      <c r="D152" s="816" t="s">
        <v>111</v>
      </c>
      <c r="E152" s="683" t="s">
        <v>236</v>
      </c>
      <c r="F152" s="683"/>
      <c r="G152" s="800" t="s">
        <v>267</v>
      </c>
      <c r="H152" s="820" t="s">
        <v>77</v>
      </c>
      <c r="I152" s="819">
        <v>0</v>
      </c>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c r="AP152" s="215"/>
      <c r="AQ152" s="215"/>
      <c r="AR152" s="215"/>
      <c r="AS152" s="215"/>
      <c r="AT152" s="215"/>
      <c r="AU152" s="215"/>
      <c r="AV152" s="215"/>
      <c r="AW152" s="215"/>
      <c r="AX152" s="215"/>
      <c r="AY152" s="215"/>
      <c r="AZ152" s="215"/>
      <c r="BA152" s="215"/>
      <c r="BB152" s="215"/>
      <c r="BC152" s="215"/>
      <c r="BD152" s="215"/>
      <c r="BE152" s="215"/>
      <c r="BF152" s="215"/>
      <c r="BG152" s="215"/>
      <c r="BH152" s="215"/>
      <c r="BI152" s="215"/>
      <c r="BJ152" s="215"/>
      <c r="BK152" s="215"/>
      <c r="BL152" s="215"/>
      <c r="BM152" s="215"/>
      <c r="BN152" s="215"/>
      <c r="BO152" s="215"/>
      <c r="BP152" s="215"/>
      <c r="BQ152" s="215"/>
      <c r="BR152" s="215"/>
      <c r="BS152" s="215"/>
      <c r="BT152" s="215"/>
      <c r="BU152" s="215"/>
      <c r="BV152" s="215"/>
      <c r="BW152" s="215"/>
      <c r="BX152" s="215"/>
      <c r="BY152" s="215"/>
      <c r="BZ152" s="215"/>
      <c r="CA152" s="215"/>
      <c r="CB152" s="215"/>
      <c r="CC152" s="215"/>
      <c r="CD152" s="215"/>
      <c r="CE152" s="215"/>
      <c r="CF152" s="215"/>
      <c r="CG152" s="215"/>
      <c r="CH152" s="215"/>
      <c r="CI152" s="215"/>
      <c r="CJ152" s="215"/>
      <c r="CK152" s="215"/>
      <c r="CL152" s="215"/>
      <c r="CM152" s="215"/>
      <c r="CN152" s="215"/>
      <c r="CO152" s="215"/>
      <c r="CP152" s="215"/>
      <c r="CQ152" s="215"/>
      <c r="CR152" s="215"/>
      <c r="CS152" s="215"/>
      <c r="CT152" s="215"/>
      <c r="CU152" s="215"/>
      <c r="CV152" s="215"/>
      <c r="CW152" s="215"/>
      <c r="CX152" s="215"/>
      <c r="CY152" s="215"/>
      <c r="CZ152" s="215"/>
      <c r="DA152" s="215"/>
      <c r="DB152" s="215"/>
      <c r="DC152" s="215"/>
      <c r="DD152" s="215"/>
      <c r="DE152" s="215"/>
      <c r="DF152" s="215"/>
      <c r="DG152" s="215"/>
      <c r="DH152" s="215"/>
      <c r="DI152" s="215"/>
      <c r="DJ152" s="215"/>
      <c r="DK152" s="215"/>
      <c r="DL152" s="215"/>
      <c r="DM152" s="215"/>
      <c r="DN152" s="215"/>
      <c r="DO152" s="215"/>
      <c r="DP152" s="215"/>
      <c r="DQ152" s="215"/>
      <c r="DR152" s="215"/>
      <c r="DS152" s="215"/>
      <c r="DT152" s="215"/>
      <c r="DU152" s="215"/>
      <c r="DV152" s="215"/>
      <c r="DW152" s="215"/>
      <c r="DX152" s="215"/>
      <c r="DY152" s="215"/>
      <c r="DZ152" s="215"/>
      <c r="EA152" s="215"/>
      <c r="EB152" s="215"/>
      <c r="EC152" s="215"/>
      <c r="ED152" s="215"/>
      <c r="EE152" s="215"/>
      <c r="EF152" s="215"/>
      <c r="EG152" s="215"/>
      <c r="EH152" s="215"/>
      <c r="EI152" s="215"/>
      <c r="EJ152" s="215"/>
      <c r="EK152" s="215"/>
      <c r="EL152" s="215"/>
      <c r="EM152" s="215"/>
      <c r="EN152" s="215"/>
      <c r="EO152" s="215"/>
      <c r="EP152" s="215"/>
      <c r="EQ152" s="215"/>
      <c r="ER152" s="215"/>
      <c r="ES152" s="215"/>
      <c r="ET152" s="215"/>
      <c r="EU152" s="215"/>
      <c r="EV152" s="215"/>
      <c r="EW152" s="215"/>
      <c r="EX152" s="215"/>
      <c r="EY152" s="215"/>
      <c r="EZ152" s="215"/>
      <c r="FA152" s="215"/>
      <c r="FB152" s="215"/>
      <c r="FC152" s="215"/>
      <c r="FD152" s="215"/>
      <c r="FE152" s="215"/>
      <c r="FF152" s="215"/>
      <c r="FG152" s="215"/>
      <c r="FH152" s="215"/>
      <c r="FI152" s="215"/>
      <c r="FJ152" s="215"/>
      <c r="FK152" s="215"/>
      <c r="FL152" s="215"/>
      <c r="FM152" s="215"/>
      <c r="FN152" s="215"/>
      <c r="FO152" s="215"/>
      <c r="FP152" s="215"/>
      <c r="FQ152" s="215"/>
      <c r="FR152" s="215"/>
      <c r="FS152" s="215"/>
      <c r="FT152" s="215"/>
      <c r="FU152" s="215"/>
      <c r="FV152" s="215"/>
      <c r="FW152" s="215"/>
      <c r="FX152" s="215"/>
      <c r="FY152" s="215"/>
      <c r="FZ152" s="215"/>
      <c r="GA152" s="215"/>
      <c r="GB152" s="215"/>
      <c r="GC152" s="215"/>
      <c r="GD152" s="215"/>
      <c r="GE152" s="215"/>
      <c r="GF152" s="215"/>
      <c r="GG152" s="215"/>
      <c r="GH152" s="215"/>
      <c r="GI152" s="215"/>
      <c r="GJ152" s="215"/>
      <c r="GK152" s="215"/>
      <c r="GL152" s="215"/>
      <c r="GM152" s="215"/>
      <c r="GN152" s="215"/>
      <c r="GO152" s="215"/>
      <c r="GP152" s="215"/>
      <c r="GQ152" s="215"/>
      <c r="GR152" s="215"/>
      <c r="GS152" s="215"/>
      <c r="GT152" s="215"/>
      <c r="GU152" s="215"/>
      <c r="GV152" s="215"/>
      <c r="GW152" s="215"/>
      <c r="GX152" s="215"/>
      <c r="GY152" s="215"/>
      <c r="GZ152" s="215"/>
      <c r="HA152" s="215"/>
      <c r="HB152" s="215"/>
      <c r="HC152" s="215"/>
      <c r="HD152" s="215"/>
      <c r="HE152" s="215"/>
      <c r="HF152" s="215"/>
      <c r="HG152" s="215"/>
      <c r="HH152" s="215"/>
      <c r="HI152" s="215"/>
      <c r="HJ152" s="215"/>
      <c r="HK152" s="215"/>
      <c r="HL152" s="215"/>
      <c r="HM152" s="215"/>
      <c r="HN152" s="215"/>
      <c r="HO152" s="215"/>
      <c r="HP152" s="215"/>
      <c r="HQ152" s="215"/>
      <c r="HR152" s="215"/>
      <c r="HS152" s="215"/>
      <c r="HT152" s="215"/>
      <c r="HU152" s="215"/>
      <c r="HV152" s="215"/>
      <c r="HW152" s="215"/>
      <c r="HX152" s="215"/>
      <c r="HY152" s="215"/>
      <c r="HZ152" s="215"/>
      <c r="IA152" s="215"/>
      <c r="IB152" s="215"/>
      <c r="IC152" s="215"/>
      <c r="ID152" s="215"/>
      <c r="IE152" s="215"/>
      <c r="IF152" s="215"/>
      <c r="IG152" s="215"/>
      <c r="IH152" s="215"/>
      <c r="II152" s="215"/>
      <c r="IJ152" s="215"/>
      <c r="IK152" s="215"/>
      <c r="IL152" s="215"/>
      <c r="IM152" s="215"/>
      <c r="IN152" s="215"/>
      <c r="IO152" s="215"/>
    </row>
    <row r="153" spans="1:248" s="193" customFormat="1" ht="30" customHeight="1" hidden="1">
      <c r="A153" s="785" t="s">
        <v>341</v>
      </c>
      <c r="B153" s="816" t="s">
        <v>74</v>
      </c>
      <c r="C153" s="816" t="s">
        <v>81</v>
      </c>
      <c r="D153" s="816" t="s">
        <v>111</v>
      </c>
      <c r="E153" s="683" t="s">
        <v>236</v>
      </c>
      <c r="F153" s="683" t="s">
        <v>75</v>
      </c>
      <c r="G153" s="800" t="s">
        <v>340</v>
      </c>
      <c r="H153" s="818"/>
      <c r="I153" s="817">
        <f>I154</f>
        <v>0</v>
      </c>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5"/>
      <c r="AF153" s="215"/>
      <c r="AG153" s="215"/>
      <c r="AH153" s="215"/>
      <c r="AI153" s="215"/>
      <c r="AJ153" s="215"/>
      <c r="AK153" s="215"/>
      <c r="AL153" s="215"/>
      <c r="AM153" s="215"/>
      <c r="AN153" s="215"/>
      <c r="AO153" s="215"/>
      <c r="AP153" s="215"/>
      <c r="AQ153" s="215"/>
      <c r="AR153" s="215"/>
      <c r="AS153" s="215"/>
      <c r="AT153" s="215"/>
      <c r="AU153" s="215"/>
      <c r="AV153" s="215"/>
      <c r="AW153" s="215"/>
      <c r="AX153" s="215"/>
      <c r="AY153" s="215"/>
      <c r="AZ153" s="215"/>
      <c r="BA153" s="215"/>
      <c r="BB153" s="215"/>
      <c r="BC153" s="215"/>
      <c r="BD153" s="215"/>
      <c r="BE153" s="215"/>
      <c r="BF153" s="215"/>
      <c r="BG153" s="215"/>
      <c r="BH153" s="215"/>
      <c r="BI153" s="215"/>
      <c r="BJ153" s="215"/>
      <c r="BK153" s="215"/>
      <c r="BL153" s="215"/>
      <c r="BM153" s="215"/>
      <c r="BN153" s="215"/>
      <c r="BO153" s="215"/>
      <c r="BP153" s="215"/>
      <c r="BQ153" s="215"/>
      <c r="BR153" s="215"/>
      <c r="BS153" s="215"/>
      <c r="BT153" s="215"/>
      <c r="BU153" s="215"/>
      <c r="BV153" s="215"/>
      <c r="BW153" s="215"/>
      <c r="BX153" s="215"/>
      <c r="BY153" s="215"/>
      <c r="BZ153" s="215"/>
      <c r="CA153" s="215"/>
      <c r="CB153" s="215"/>
      <c r="CC153" s="215"/>
      <c r="CD153" s="215"/>
      <c r="CE153" s="215"/>
      <c r="CF153" s="215"/>
      <c r="CG153" s="215"/>
      <c r="CH153" s="215"/>
      <c r="CI153" s="215"/>
      <c r="CJ153" s="215"/>
      <c r="CK153" s="215"/>
      <c r="CL153" s="215"/>
      <c r="CM153" s="215"/>
      <c r="CN153" s="215"/>
      <c r="CO153" s="215"/>
      <c r="CP153" s="215"/>
      <c r="CQ153" s="215"/>
      <c r="CR153" s="215"/>
      <c r="CS153" s="215"/>
      <c r="CT153" s="215"/>
      <c r="CU153" s="215"/>
      <c r="CV153" s="215"/>
      <c r="CW153" s="215"/>
      <c r="CX153" s="215"/>
      <c r="CY153" s="215"/>
      <c r="CZ153" s="215"/>
      <c r="DA153" s="215"/>
      <c r="DB153" s="215"/>
      <c r="DC153" s="215"/>
      <c r="DD153" s="215"/>
      <c r="DE153" s="215"/>
      <c r="DF153" s="215"/>
      <c r="DG153" s="215"/>
      <c r="DH153" s="215"/>
      <c r="DI153" s="215"/>
      <c r="DJ153" s="215"/>
      <c r="DK153" s="215"/>
      <c r="DL153" s="215"/>
      <c r="DM153" s="215"/>
      <c r="DN153" s="215"/>
      <c r="DO153" s="215"/>
      <c r="DP153" s="215"/>
      <c r="DQ153" s="215"/>
      <c r="DR153" s="215"/>
      <c r="DS153" s="215"/>
      <c r="DT153" s="215"/>
      <c r="DU153" s="215"/>
      <c r="DV153" s="215"/>
      <c r="DW153" s="215"/>
      <c r="DX153" s="215"/>
      <c r="DY153" s="215"/>
      <c r="DZ153" s="215"/>
      <c r="EA153" s="215"/>
      <c r="EB153" s="215"/>
      <c r="EC153" s="215"/>
      <c r="ED153" s="215"/>
      <c r="EE153" s="215"/>
      <c r="EF153" s="215"/>
      <c r="EG153" s="215"/>
      <c r="EH153" s="215"/>
      <c r="EI153" s="215"/>
      <c r="EJ153" s="215"/>
      <c r="EK153" s="215"/>
      <c r="EL153" s="215"/>
      <c r="EM153" s="215"/>
      <c r="EN153" s="215"/>
      <c r="EO153" s="215"/>
      <c r="EP153" s="215"/>
      <c r="EQ153" s="215"/>
      <c r="ER153" s="215"/>
      <c r="ES153" s="215"/>
      <c r="ET153" s="215"/>
      <c r="EU153" s="215"/>
      <c r="EV153" s="215"/>
      <c r="EW153" s="215"/>
      <c r="EX153" s="215"/>
      <c r="EY153" s="215"/>
      <c r="EZ153" s="215"/>
      <c r="FA153" s="215"/>
      <c r="FB153" s="215"/>
      <c r="FC153" s="215"/>
      <c r="FD153" s="215"/>
      <c r="FE153" s="215"/>
      <c r="FF153" s="215"/>
      <c r="FG153" s="215"/>
      <c r="FH153" s="215"/>
      <c r="FI153" s="215"/>
      <c r="FJ153" s="215"/>
      <c r="FK153" s="215"/>
      <c r="FL153" s="215"/>
      <c r="FM153" s="215"/>
      <c r="FN153" s="215"/>
      <c r="FO153" s="215"/>
      <c r="FP153" s="215"/>
      <c r="FQ153" s="215"/>
      <c r="FR153" s="215"/>
      <c r="FS153" s="215"/>
      <c r="FT153" s="215"/>
      <c r="FU153" s="215"/>
      <c r="FV153" s="215"/>
      <c r="FW153" s="215"/>
      <c r="FX153" s="215"/>
      <c r="FY153" s="215"/>
      <c r="FZ153" s="215"/>
      <c r="GA153" s="215"/>
      <c r="GB153" s="215"/>
      <c r="GC153" s="215"/>
      <c r="GD153" s="215"/>
      <c r="GE153" s="215"/>
      <c r="GF153" s="215"/>
      <c r="GG153" s="215"/>
      <c r="GH153" s="215"/>
      <c r="GI153" s="215"/>
      <c r="GJ153" s="215"/>
      <c r="GK153" s="215"/>
      <c r="GL153" s="215"/>
      <c r="GM153" s="215"/>
      <c r="GN153" s="215"/>
      <c r="GO153" s="215"/>
      <c r="GP153" s="215"/>
      <c r="GQ153" s="215"/>
      <c r="GR153" s="215"/>
      <c r="GS153" s="215"/>
      <c r="GT153" s="215"/>
      <c r="GU153" s="215"/>
      <c r="GV153" s="215"/>
      <c r="GW153" s="215"/>
      <c r="GX153" s="215"/>
      <c r="GY153" s="215"/>
      <c r="GZ153" s="215"/>
      <c r="HA153" s="215"/>
      <c r="HB153" s="215"/>
      <c r="HC153" s="215"/>
      <c r="HD153" s="215"/>
      <c r="HE153" s="215"/>
      <c r="HF153" s="215"/>
      <c r="HG153" s="215"/>
      <c r="HH153" s="215"/>
      <c r="HI153" s="215"/>
      <c r="HJ153" s="215"/>
      <c r="HK153" s="215"/>
      <c r="HL153" s="215"/>
      <c r="HM153" s="215"/>
      <c r="HN153" s="215"/>
      <c r="HO153" s="215"/>
      <c r="HP153" s="215"/>
      <c r="HQ153" s="215"/>
      <c r="HR153" s="215"/>
      <c r="HS153" s="215"/>
      <c r="HT153" s="215"/>
      <c r="HU153" s="215"/>
      <c r="HV153" s="215"/>
      <c r="HW153" s="215"/>
      <c r="HX153" s="215"/>
      <c r="HY153" s="215"/>
      <c r="HZ153" s="215"/>
      <c r="IA153" s="215"/>
      <c r="IB153" s="215"/>
      <c r="IC153" s="215"/>
      <c r="ID153" s="215"/>
      <c r="IE153" s="215"/>
      <c r="IF153" s="215"/>
      <c r="IG153" s="215"/>
      <c r="IH153" s="215"/>
      <c r="II153" s="215"/>
      <c r="IJ153" s="215"/>
      <c r="IK153" s="215"/>
      <c r="IL153" s="215"/>
      <c r="IM153" s="215"/>
      <c r="IN153" s="215"/>
    </row>
    <row r="154" spans="1:249" s="189" customFormat="1" ht="42" hidden="1">
      <c r="A154" s="782" t="s">
        <v>432</v>
      </c>
      <c r="B154" s="812" t="s">
        <v>74</v>
      </c>
      <c r="C154" s="816" t="s">
        <v>81</v>
      </c>
      <c r="D154" s="816" t="s">
        <v>111</v>
      </c>
      <c r="E154" s="721" t="s">
        <v>236</v>
      </c>
      <c r="F154" s="721" t="s">
        <v>75</v>
      </c>
      <c r="G154" s="845" t="s">
        <v>340</v>
      </c>
      <c r="H154" s="820" t="s">
        <v>86</v>
      </c>
      <c r="I154" s="819">
        <v>0</v>
      </c>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5"/>
      <c r="AF154" s="215"/>
      <c r="AG154" s="215"/>
      <c r="AH154" s="215"/>
      <c r="AI154" s="215"/>
      <c r="AJ154" s="215"/>
      <c r="AK154" s="215"/>
      <c r="AL154" s="215"/>
      <c r="AM154" s="215"/>
      <c r="AN154" s="215"/>
      <c r="AO154" s="215"/>
      <c r="AP154" s="215"/>
      <c r="AQ154" s="215"/>
      <c r="AR154" s="215"/>
      <c r="AS154" s="215"/>
      <c r="AT154" s="215"/>
      <c r="AU154" s="215"/>
      <c r="AV154" s="215"/>
      <c r="AW154" s="215"/>
      <c r="AX154" s="215"/>
      <c r="AY154" s="215"/>
      <c r="AZ154" s="215"/>
      <c r="BA154" s="215"/>
      <c r="BB154" s="215"/>
      <c r="BC154" s="215"/>
      <c r="BD154" s="215"/>
      <c r="BE154" s="215"/>
      <c r="BF154" s="215"/>
      <c r="BG154" s="215"/>
      <c r="BH154" s="215"/>
      <c r="BI154" s="215"/>
      <c r="BJ154" s="215"/>
      <c r="BK154" s="215"/>
      <c r="BL154" s="215"/>
      <c r="BM154" s="215"/>
      <c r="BN154" s="215"/>
      <c r="BO154" s="215"/>
      <c r="BP154" s="215"/>
      <c r="BQ154" s="215"/>
      <c r="BR154" s="215"/>
      <c r="BS154" s="215"/>
      <c r="BT154" s="215"/>
      <c r="BU154" s="215"/>
      <c r="BV154" s="215"/>
      <c r="BW154" s="215"/>
      <c r="BX154" s="215"/>
      <c r="BY154" s="215"/>
      <c r="BZ154" s="215"/>
      <c r="CA154" s="215"/>
      <c r="CB154" s="215"/>
      <c r="CC154" s="215"/>
      <c r="CD154" s="215"/>
      <c r="CE154" s="215"/>
      <c r="CF154" s="215"/>
      <c r="CG154" s="215"/>
      <c r="CH154" s="215"/>
      <c r="CI154" s="215"/>
      <c r="CJ154" s="215"/>
      <c r="CK154" s="215"/>
      <c r="CL154" s="215"/>
      <c r="CM154" s="215"/>
      <c r="CN154" s="215"/>
      <c r="CO154" s="215"/>
      <c r="CP154" s="215"/>
      <c r="CQ154" s="215"/>
      <c r="CR154" s="215"/>
      <c r="CS154" s="215"/>
      <c r="CT154" s="215"/>
      <c r="CU154" s="215"/>
      <c r="CV154" s="215"/>
      <c r="CW154" s="215"/>
      <c r="CX154" s="215"/>
      <c r="CY154" s="215"/>
      <c r="CZ154" s="215"/>
      <c r="DA154" s="215"/>
      <c r="DB154" s="215"/>
      <c r="DC154" s="215"/>
      <c r="DD154" s="215"/>
      <c r="DE154" s="215"/>
      <c r="DF154" s="215"/>
      <c r="DG154" s="215"/>
      <c r="DH154" s="215"/>
      <c r="DI154" s="215"/>
      <c r="DJ154" s="215"/>
      <c r="DK154" s="215"/>
      <c r="DL154" s="215"/>
      <c r="DM154" s="215"/>
      <c r="DN154" s="215"/>
      <c r="DO154" s="215"/>
      <c r="DP154" s="215"/>
      <c r="DQ154" s="215"/>
      <c r="DR154" s="215"/>
      <c r="DS154" s="215"/>
      <c r="DT154" s="215"/>
      <c r="DU154" s="215"/>
      <c r="DV154" s="215"/>
      <c r="DW154" s="215"/>
      <c r="DX154" s="215"/>
      <c r="DY154" s="215"/>
      <c r="DZ154" s="215"/>
      <c r="EA154" s="215"/>
      <c r="EB154" s="215"/>
      <c r="EC154" s="215"/>
      <c r="ED154" s="215"/>
      <c r="EE154" s="215"/>
      <c r="EF154" s="215"/>
      <c r="EG154" s="215"/>
      <c r="EH154" s="215"/>
      <c r="EI154" s="215"/>
      <c r="EJ154" s="215"/>
      <c r="EK154" s="215"/>
      <c r="EL154" s="215"/>
      <c r="EM154" s="215"/>
      <c r="EN154" s="215"/>
      <c r="EO154" s="215"/>
      <c r="EP154" s="215"/>
      <c r="EQ154" s="215"/>
      <c r="ER154" s="215"/>
      <c r="ES154" s="215"/>
      <c r="ET154" s="215"/>
      <c r="EU154" s="215"/>
      <c r="EV154" s="215"/>
      <c r="EW154" s="215"/>
      <c r="EX154" s="215"/>
      <c r="EY154" s="215"/>
      <c r="EZ154" s="215"/>
      <c r="FA154" s="215"/>
      <c r="FB154" s="215"/>
      <c r="FC154" s="215"/>
      <c r="FD154" s="215"/>
      <c r="FE154" s="215"/>
      <c r="FF154" s="215"/>
      <c r="FG154" s="215"/>
      <c r="FH154" s="215"/>
      <c r="FI154" s="215"/>
      <c r="FJ154" s="215"/>
      <c r="FK154" s="215"/>
      <c r="FL154" s="215"/>
      <c r="FM154" s="215"/>
      <c r="FN154" s="215"/>
      <c r="FO154" s="215"/>
      <c r="FP154" s="215"/>
      <c r="FQ154" s="215"/>
      <c r="FR154" s="215"/>
      <c r="FS154" s="215"/>
      <c r="FT154" s="215"/>
      <c r="FU154" s="215"/>
      <c r="FV154" s="215"/>
      <c r="FW154" s="215"/>
      <c r="FX154" s="215"/>
      <c r="FY154" s="215"/>
      <c r="FZ154" s="215"/>
      <c r="GA154" s="215"/>
      <c r="GB154" s="215"/>
      <c r="GC154" s="215"/>
      <c r="GD154" s="215"/>
      <c r="GE154" s="215"/>
      <c r="GF154" s="215"/>
      <c r="GG154" s="215"/>
      <c r="GH154" s="215"/>
      <c r="GI154" s="215"/>
      <c r="GJ154" s="215"/>
      <c r="GK154" s="215"/>
      <c r="GL154" s="215"/>
      <c r="GM154" s="215"/>
      <c r="GN154" s="215"/>
      <c r="GO154" s="215"/>
      <c r="GP154" s="215"/>
      <c r="GQ154" s="215"/>
      <c r="GR154" s="215"/>
      <c r="GS154" s="215"/>
      <c r="GT154" s="215"/>
      <c r="GU154" s="215"/>
      <c r="GV154" s="215"/>
      <c r="GW154" s="215"/>
      <c r="GX154" s="215"/>
      <c r="GY154" s="215"/>
      <c r="GZ154" s="215"/>
      <c r="HA154" s="215"/>
      <c r="HB154" s="215"/>
      <c r="HC154" s="215"/>
      <c r="HD154" s="215"/>
      <c r="HE154" s="215"/>
      <c r="HF154" s="215"/>
      <c r="HG154" s="215"/>
      <c r="HH154" s="215"/>
      <c r="HI154" s="215"/>
      <c r="HJ154" s="215"/>
      <c r="HK154" s="215"/>
      <c r="HL154" s="215"/>
      <c r="HM154" s="215"/>
      <c r="HN154" s="215"/>
      <c r="HO154" s="215"/>
      <c r="HP154" s="215"/>
      <c r="HQ154" s="215"/>
      <c r="HR154" s="215"/>
      <c r="HS154" s="215"/>
      <c r="HT154" s="215"/>
      <c r="HU154" s="215"/>
      <c r="HV154" s="215"/>
      <c r="HW154" s="215"/>
      <c r="HX154" s="215"/>
      <c r="HY154" s="215"/>
      <c r="HZ154" s="215"/>
      <c r="IA154" s="215"/>
      <c r="IB154" s="215"/>
      <c r="IC154" s="215"/>
      <c r="ID154" s="215"/>
      <c r="IE154" s="215"/>
      <c r="IF154" s="215"/>
      <c r="IG154" s="215"/>
      <c r="IH154" s="215"/>
      <c r="II154" s="215"/>
      <c r="IJ154" s="215"/>
      <c r="IK154" s="215"/>
      <c r="IL154" s="215"/>
      <c r="IM154" s="215"/>
      <c r="IN154" s="215"/>
      <c r="IO154" s="215"/>
    </row>
    <row r="155" spans="1:249" s="189" customFormat="1" ht="81" hidden="1">
      <c r="A155" s="787" t="s">
        <v>781</v>
      </c>
      <c r="B155" s="821" t="s">
        <v>74</v>
      </c>
      <c r="C155" s="821" t="s">
        <v>81</v>
      </c>
      <c r="D155" s="821" t="s">
        <v>111</v>
      </c>
      <c r="E155" s="835" t="s">
        <v>148</v>
      </c>
      <c r="F155" s="836" t="s">
        <v>316</v>
      </c>
      <c r="G155" s="855" t="s">
        <v>318</v>
      </c>
      <c r="H155" s="821"/>
      <c r="I155" s="822">
        <f>I156</f>
        <v>0</v>
      </c>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5"/>
      <c r="AM155" s="215"/>
      <c r="AN155" s="215"/>
      <c r="AO155" s="215"/>
      <c r="AP155" s="215"/>
      <c r="AQ155" s="215"/>
      <c r="AR155" s="215"/>
      <c r="AS155" s="215"/>
      <c r="AT155" s="215"/>
      <c r="AU155" s="215"/>
      <c r="AV155" s="215"/>
      <c r="AW155" s="215"/>
      <c r="AX155" s="215"/>
      <c r="AY155" s="215"/>
      <c r="AZ155" s="215"/>
      <c r="BA155" s="215"/>
      <c r="BB155" s="215"/>
      <c r="BC155" s="215"/>
      <c r="BD155" s="215"/>
      <c r="BE155" s="215"/>
      <c r="BF155" s="215"/>
      <c r="BG155" s="215"/>
      <c r="BH155" s="215"/>
      <c r="BI155" s="215"/>
      <c r="BJ155" s="215"/>
      <c r="BK155" s="215"/>
      <c r="BL155" s="215"/>
      <c r="BM155" s="215"/>
      <c r="BN155" s="215"/>
      <c r="BO155" s="215"/>
      <c r="BP155" s="215"/>
      <c r="BQ155" s="215"/>
      <c r="BR155" s="215"/>
      <c r="BS155" s="215"/>
      <c r="BT155" s="215"/>
      <c r="BU155" s="215"/>
      <c r="BV155" s="215"/>
      <c r="BW155" s="215"/>
      <c r="BX155" s="215"/>
      <c r="BY155" s="215"/>
      <c r="BZ155" s="215"/>
      <c r="CA155" s="215"/>
      <c r="CB155" s="215"/>
      <c r="CC155" s="215"/>
      <c r="CD155" s="215"/>
      <c r="CE155" s="215"/>
      <c r="CF155" s="215"/>
      <c r="CG155" s="215"/>
      <c r="CH155" s="215"/>
      <c r="CI155" s="215"/>
      <c r="CJ155" s="215"/>
      <c r="CK155" s="215"/>
      <c r="CL155" s="215"/>
      <c r="CM155" s="215"/>
      <c r="CN155" s="215"/>
      <c r="CO155" s="215"/>
      <c r="CP155" s="215"/>
      <c r="CQ155" s="215"/>
      <c r="CR155" s="215"/>
      <c r="CS155" s="215"/>
      <c r="CT155" s="215"/>
      <c r="CU155" s="215"/>
      <c r="CV155" s="215"/>
      <c r="CW155" s="215"/>
      <c r="CX155" s="215"/>
      <c r="CY155" s="215"/>
      <c r="CZ155" s="215"/>
      <c r="DA155" s="215"/>
      <c r="DB155" s="215"/>
      <c r="DC155" s="215"/>
      <c r="DD155" s="215"/>
      <c r="DE155" s="215"/>
      <c r="DF155" s="215"/>
      <c r="DG155" s="215"/>
      <c r="DH155" s="215"/>
      <c r="DI155" s="215"/>
      <c r="DJ155" s="215"/>
      <c r="DK155" s="215"/>
      <c r="DL155" s="215"/>
      <c r="DM155" s="215"/>
      <c r="DN155" s="215"/>
      <c r="DO155" s="215"/>
      <c r="DP155" s="215"/>
      <c r="DQ155" s="215"/>
      <c r="DR155" s="215"/>
      <c r="DS155" s="215"/>
      <c r="DT155" s="215"/>
      <c r="DU155" s="215"/>
      <c r="DV155" s="215"/>
      <c r="DW155" s="215"/>
      <c r="DX155" s="215"/>
      <c r="DY155" s="215"/>
      <c r="DZ155" s="215"/>
      <c r="EA155" s="215"/>
      <c r="EB155" s="215"/>
      <c r="EC155" s="215"/>
      <c r="ED155" s="215"/>
      <c r="EE155" s="215"/>
      <c r="EF155" s="215"/>
      <c r="EG155" s="215"/>
      <c r="EH155" s="215"/>
      <c r="EI155" s="215"/>
      <c r="EJ155" s="215"/>
      <c r="EK155" s="215"/>
      <c r="EL155" s="215"/>
      <c r="EM155" s="215"/>
      <c r="EN155" s="215"/>
      <c r="EO155" s="215"/>
      <c r="EP155" s="215"/>
      <c r="EQ155" s="215"/>
      <c r="ER155" s="215"/>
      <c r="ES155" s="215"/>
      <c r="ET155" s="215"/>
      <c r="EU155" s="215"/>
      <c r="EV155" s="215"/>
      <c r="EW155" s="215"/>
      <c r="EX155" s="215"/>
      <c r="EY155" s="215"/>
      <c r="EZ155" s="215"/>
      <c r="FA155" s="215"/>
      <c r="FB155" s="215"/>
      <c r="FC155" s="215"/>
      <c r="FD155" s="215"/>
      <c r="FE155" s="215"/>
      <c r="FF155" s="215"/>
      <c r="FG155" s="215"/>
      <c r="FH155" s="215"/>
      <c r="FI155" s="215"/>
      <c r="FJ155" s="215"/>
      <c r="FK155" s="215"/>
      <c r="FL155" s="215"/>
      <c r="FM155" s="215"/>
      <c r="FN155" s="215"/>
      <c r="FO155" s="215"/>
      <c r="FP155" s="215"/>
      <c r="FQ155" s="215"/>
      <c r="FR155" s="215"/>
      <c r="FS155" s="215"/>
      <c r="FT155" s="215"/>
      <c r="FU155" s="215"/>
      <c r="FV155" s="215"/>
      <c r="FW155" s="215"/>
      <c r="FX155" s="215"/>
      <c r="FY155" s="215"/>
      <c r="FZ155" s="215"/>
      <c r="GA155" s="215"/>
      <c r="GB155" s="215"/>
      <c r="GC155" s="215"/>
      <c r="GD155" s="215"/>
      <c r="GE155" s="215"/>
      <c r="GF155" s="215"/>
      <c r="GG155" s="215"/>
      <c r="GH155" s="215"/>
      <c r="GI155" s="215"/>
      <c r="GJ155" s="215"/>
      <c r="GK155" s="215"/>
      <c r="GL155" s="215"/>
      <c r="GM155" s="215"/>
      <c r="GN155" s="215"/>
      <c r="GO155" s="215"/>
      <c r="GP155" s="215"/>
      <c r="GQ155" s="215"/>
      <c r="GR155" s="215"/>
      <c r="GS155" s="215"/>
      <c r="GT155" s="215"/>
      <c r="GU155" s="215"/>
      <c r="GV155" s="215"/>
      <c r="GW155" s="215"/>
      <c r="GX155" s="215"/>
      <c r="GY155" s="215"/>
      <c r="GZ155" s="215"/>
      <c r="HA155" s="215"/>
      <c r="HB155" s="215"/>
      <c r="HC155" s="215"/>
      <c r="HD155" s="215"/>
      <c r="HE155" s="215"/>
      <c r="HF155" s="215"/>
      <c r="HG155" s="215"/>
      <c r="HH155" s="215"/>
      <c r="HI155" s="215"/>
      <c r="HJ155" s="215"/>
      <c r="HK155" s="215"/>
      <c r="HL155" s="215"/>
      <c r="HM155" s="215"/>
      <c r="HN155" s="215"/>
      <c r="HO155" s="215"/>
      <c r="HP155" s="215"/>
      <c r="HQ155" s="215"/>
      <c r="HR155" s="215"/>
      <c r="HS155" s="215"/>
      <c r="HT155" s="215"/>
      <c r="HU155" s="215"/>
      <c r="HV155" s="215"/>
      <c r="HW155" s="215"/>
      <c r="HX155" s="215"/>
      <c r="HY155" s="215"/>
      <c r="HZ155" s="215"/>
      <c r="IA155" s="215"/>
      <c r="IB155" s="215"/>
      <c r="IC155" s="215"/>
      <c r="ID155" s="215"/>
      <c r="IE155" s="215"/>
      <c r="IF155" s="215"/>
      <c r="IG155" s="215"/>
      <c r="IH155" s="215"/>
      <c r="II155" s="215"/>
      <c r="IJ155" s="215"/>
      <c r="IK155" s="215"/>
      <c r="IL155" s="215"/>
      <c r="IM155" s="215"/>
      <c r="IN155" s="215"/>
      <c r="IO155" s="215"/>
    </row>
    <row r="156" spans="1:249" s="189" customFormat="1" ht="42" hidden="1">
      <c r="A156" s="784" t="s">
        <v>663</v>
      </c>
      <c r="B156" s="865" t="s">
        <v>74</v>
      </c>
      <c r="C156" s="816" t="s">
        <v>81</v>
      </c>
      <c r="D156" s="816" t="s">
        <v>111</v>
      </c>
      <c r="E156" s="685" t="s">
        <v>260</v>
      </c>
      <c r="F156" s="685" t="s">
        <v>316</v>
      </c>
      <c r="G156" s="806" t="s">
        <v>318</v>
      </c>
      <c r="H156" s="816"/>
      <c r="I156" s="817">
        <f>I158+I160</f>
        <v>0</v>
      </c>
      <c r="J156" s="215"/>
      <c r="K156" s="215"/>
      <c r="L156" s="215"/>
      <c r="M156" s="215"/>
      <c r="N156" s="215"/>
      <c r="O156" s="215"/>
      <c r="P156" s="215"/>
      <c r="Q156" s="215"/>
      <c r="R156" s="215"/>
      <c r="S156" s="215"/>
      <c r="T156" s="215"/>
      <c r="U156" s="215"/>
      <c r="V156" s="215"/>
      <c r="W156" s="215"/>
      <c r="X156" s="215"/>
      <c r="Y156" s="215"/>
      <c r="Z156" s="215"/>
      <c r="AA156" s="215"/>
      <c r="AB156" s="215"/>
      <c r="AC156" s="215"/>
      <c r="AD156" s="215"/>
      <c r="AE156" s="215"/>
      <c r="AF156" s="215"/>
      <c r="AG156" s="215"/>
      <c r="AH156" s="215"/>
      <c r="AI156" s="215"/>
      <c r="AJ156" s="215"/>
      <c r="AK156" s="215"/>
      <c r="AL156" s="215"/>
      <c r="AM156" s="215"/>
      <c r="AN156" s="215"/>
      <c r="AO156" s="215"/>
      <c r="AP156" s="215"/>
      <c r="AQ156" s="215"/>
      <c r="AR156" s="215"/>
      <c r="AS156" s="215"/>
      <c r="AT156" s="215"/>
      <c r="AU156" s="215"/>
      <c r="AV156" s="215"/>
      <c r="AW156" s="215"/>
      <c r="AX156" s="215"/>
      <c r="AY156" s="215"/>
      <c r="AZ156" s="215"/>
      <c r="BA156" s="215"/>
      <c r="BB156" s="215"/>
      <c r="BC156" s="215"/>
      <c r="BD156" s="215"/>
      <c r="BE156" s="215"/>
      <c r="BF156" s="215"/>
      <c r="BG156" s="215"/>
      <c r="BH156" s="215"/>
      <c r="BI156" s="215"/>
      <c r="BJ156" s="215"/>
      <c r="BK156" s="215"/>
      <c r="BL156" s="215"/>
      <c r="BM156" s="215"/>
      <c r="BN156" s="215"/>
      <c r="BO156" s="215"/>
      <c r="BP156" s="215"/>
      <c r="BQ156" s="215"/>
      <c r="BR156" s="215"/>
      <c r="BS156" s="215"/>
      <c r="BT156" s="215"/>
      <c r="BU156" s="215"/>
      <c r="BV156" s="215"/>
      <c r="BW156" s="215"/>
      <c r="BX156" s="215"/>
      <c r="BY156" s="215"/>
      <c r="BZ156" s="215"/>
      <c r="CA156" s="215"/>
      <c r="CB156" s="215"/>
      <c r="CC156" s="215"/>
      <c r="CD156" s="215"/>
      <c r="CE156" s="215"/>
      <c r="CF156" s="215"/>
      <c r="CG156" s="215"/>
      <c r="CH156" s="215"/>
      <c r="CI156" s="215"/>
      <c r="CJ156" s="215"/>
      <c r="CK156" s="215"/>
      <c r="CL156" s="215"/>
      <c r="CM156" s="215"/>
      <c r="CN156" s="215"/>
      <c r="CO156" s="215"/>
      <c r="CP156" s="215"/>
      <c r="CQ156" s="215"/>
      <c r="CR156" s="215"/>
      <c r="CS156" s="215"/>
      <c r="CT156" s="215"/>
      <c r="CU156" s="215"/>
      <c r="CV156" s="215"/>
      <c r="CW156" s="215"/>
      <c r="CX156" s="215"/>
      <c r="CY156" s="215"/>
      <c r="CZ156" s="215"/>
      <c r="DA156" s="215"/>
      <c r="DB156" s="215"/>
      <c r="DC156" s="215"/>
      <c r="DD156" s="215"/>
      <c r="DE156" s="215"/>
      <c r="DF156" s="215"/>
      <c r="DG156" s="215"/>
      <c r="DH156" s="215"/>
      <c r="DI156" s="215"/>
      <c r="DJ156" s="215"/>
      <c r="DK156" s="215"/>
      <c r="DL156" s="215"/>
      <c r="DM156" s="215"/>
      <c r="DN156" s="215"/>
      <c r="DO156" s="215"/>
      <c r="DP156" s="215"/>
      <c r="DQ156" s="215"/>
      <c r="DR156" s="215"/>
      <c r="DS156" s="215"/>
      <c r="DT156" s="215"/>
      <c r="DU156" s="215"/>
      <c r="DV156" s="215"/>
      <c r="DW156" s="215"/>
      <c r="DX156" s="215"/>
      <c r="DY156" s="215"/>
      <c r="DZ156" s="215"/>
      <c r="EA156" s="215"/>
      <c r="EB156" s="215"/>
      <c r="EC156" s="215"/>
      <c r="ED156" s="215"/>
      <c r="EE156" s="215"/>
      <c r="EF156" s="215"/>
      <c r="EG156" s="215"/>
      <c r="EH156" s="215"/>
      <c r="EI156" s="215"/>
      <c r="EJ156" s="215"/>
      <c r="EK156" s="215"/>
      <c r="EL156" s="215"/>
      <c r="EM156" s="215"/>
      <c r="EN156" s="215"/>
      <c r="EO156" s="215"/>
      <c r="EP156" s="215"/>
      <c r="EQ156" s="215"/>
      <c r="ER156" s="215"/>
      <c r="ES156" s="215"/>
      <c r="ET156" s="215"/>
      <c r="EU156" s="215"/>
      <c r="EV156" s="215"/>
      <c r="EW156" s="215"/>
      <c r="EX156" s="215"/>
      <c r="EY156" s="215"/>
      <c r="EZ156" s="215"/>
      <c r="FA156" s="215"/>
      <c r="FB156" s="215"/>
      <c r="FC156" s="215"/>
      <c r="FD156" s="215"/>
      <c r="FE156" s="215"/>
      <c r="FF156" s="215"/>
      <c r="FG156" s="215"/>
      <c r="FH156" s="215"/>
      <c r="FI156" s="215"/>
      <c r="FJ156" s="215"/>
      <c r="FK156" s="215"/>
      <c r="FL156" s="215"/>
      <c r="FM156" s="215"/>
      <c r="FN156" s="215"/>
      <c r="FO156" s="215"/>
      <c r="FP156" s="215"/>
      <c r="FQ156" s="215"/>
      <c r="FR156" s="215"/>
      <c r="FS156" s="215"/>
      <c r="FT156" s="215"/>
      <c r="FU156" s="215"/>
      <c r="FV156" s="215"/>
      <c r="FW156" s="215"/>
      <c r="FX156" s="215"/>
      <c r="FY156" s="215"/>
      <c r="FZ156" s="215"/>
      <c r="GA156" s="215"/>
      <c r="GB156" s="215"/>
      <c r="GC156" s="215"/>
      <c r="GD156" s="215"/>
      <c r="GE156" s="215"/>
      <c r="GF156" s="215"/>
      <c r="GG156" s="215"/>
      <c r="GH156" s="215"/>
      <c r="GI156" s="215"/>
      <c r="GJ156" s="215"/>
      <c r="GK156" s="215"/>
      <c r="GL156" s="215"/>
      <c r="GM156" s="215"/>
      <c r="GN156" s="215"/>
      <c r="GO156" s="215"/>
      <c r="GP156" s="215"/>
      <c r="GQ156" s="215"/>
      <c r="GR156" s="215"/>
      <c r="GS156" s="215"/>
      <c r="GT156" s="215"/>
      <c r="GU156" s="215"/>
      <c r="GV156" s="215"/>
      <c r="GW156" s="215"/>
      <c r="GX156" s="215"/>
      <c r="GY156" s="215"/>
      <c r="GZ156" s="215"/>
      <c r="HA156" s="215"/>
      <c r="HB156" s="215"/>
      <c r="HC156" s="215"/>
      <c r="HD156" s="215"/>
      <c r="HE156" s="215"/>
      <c r="HF156" s="215"/>
      <c r="HG156" s="215"/>
      <c r="HH156" s="215"/>
      <c r="HI156" s="215"/>
      <c r="HJ156" s="215"/>
      <c r="HK156" s="215"/>
      <c r="HL156" s="215"/>
      <c r="HM156" s="215"/>
      <c r="HN156" s="215"/>
      <c r="HO156" s="215"/>
      <c r="HP156" s="215"/>
      <c r="HQ156" s="215"/>
      <c r="HR156" s="215"/>
      <c r="HS156" s="215"/>
      <c r="HT156" s="215"/>
      <c r="HU156" s="215"/>
      <c r="HV156" s="215"/>
      <c r="HW156" s="215"/>
      <c r="HX156" s="215"/>
      <c r="HY156" s="215"/>
      <c r="HZ156" s="215"/>
      <c r="IA156" s="215"/>
      <c r="IB156" s="215"/>
      <c r="IC156" s="215"/>
      <c r="ID156" s="215"/>
      <c r="IE156" s="215"/>
      <c r="IF156" s="215"/>
      <c r="IG156" s="215"/>
      <c r="IH156" s="215"/>
      <c r="II156" s="215"/>
      <c r="IJ156" s="215"/>
      <c r="IK156" s="215"/>
      <c r="IL156" s="215"/>
      <c r="IM156" s="215"/>
      <c r="IN156" s="215"/>
      <c r="IO156" s="215"/>
    </row>
    <row r="157" spans="1:249" s="189" customFormat="1" ht="113.25" customHeight="1" hidden="1">
      <c r="A157" s="784" t="str">
        <f>'прил 7'!A171</f>
        <v>Основное мероприятие "Осуществление переданных полномочий от муниципального района сельским поселениям по организации в соответствии с Федеральным законом от 24 июля 2007 года N221-ФЗ "О государственном кадастре недвижимости" выполнения комплексных кадастровых работ и утверждение карты-плана территории в границах поселения"</v>
      </c>
      <c r="B157" s="865" t="s">
        <v>74</v>
      </c>
      <c r="C157" s="816" t="s">
        <v>81</v>
      </c>
      <c r="D157" s="816" t="s">
        <v>111</v>
      </c>
      <c r="E157" s="838" t="s">
        <v>260</v>
      </c>
      <c r="F157" s="839" t="s">
        <v>113</v>
      </c>
      <c r="G157" s="843" t="s">
        <v>318</v>
      </c>
      <c r="H157" s="816"/>
      <c r="I157" s="817">
        <f>I158</f>
        <v>0</v>
      </c>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c r="AH157" s="215"/>
      <c r="AI157" s="215"/>
      <c r="AJ157" s="215"/>
      <c r="AK157" s="215"/>
      <c r="AL157" s="215"/>
      <c r="AM157" s="215"/>
      <c r="AN157" s="215"/>
      <c r="AO157" s="215"/>
      <c r="AP157" s="215"/>
      <c r="AQ157" s="215"/>
      <c r="AR157" s="215"/>
      <c r="AS157" s="215"/>
      <c r="AT157" s="215"/>
      <c r="AU157" s="215"/>
      <c r="AV157" s="215"/>
      <c r="AW157" s="215"/>
      <c r="AX157" s="215"/>
      <c r="AY157" s="215"/>
      <c r="AZ157" s="215"/>
      <c r="BA157" s="215"/>
      <c r="BB157" s="215"/>
      <c r="BC157" s="215"/>
      <c r="BD157" s="215"/>
      <c r="BE157" s="215"/>
      <c r="BF157" s="215"/>
      <c r="BG157" s="215"/>
      <c r="BH157" s="215"/>
      <c r="BI157" s="215"/>
      <c r="BJ157" s="215"/>
      <c r="BK157" s="215"/>
      <c r="BL157" s="215"/>
      <c r="BM157" s="215"/>
      <c r="BN157" s="215"/>
      <c r="BO157" s="215"/>
      <c r="BP157" s="215"/>
      <c r="BQ157" s="215"/>
      <c r="BR157" s="215"/>
      <c r="BS157" s="215"/>
      <c r="BT157" s="215"/>
      <c r="BU157" s="215"/>
      <c r="BV157" s="215"/>
      <c r="BW157" s="215"/>
      <c r="BX157" s="215"/>
      <c r="BY157" s="215"/>
      <c r="BZ157" s="215"/>
      <c r="CA157" s="215"/>
      <c r="CB157" s="215"/>
      <c r="CC157" s="215"/>
      <c r="CD157" s="215"/>
      <c r="CE157" s="215"/>
      <c r="CF157" s="215"/>
      <c r="CG157" s="215"/>
      <c r="CH157" s="215"/>
      <c r="CI157" s="215"/>
      <c r="CJ157" s="215"/>
      <c r="CK157" s="215"/>
      <c r="CL157" s="215"/>
      <c r="CM157" s="215"/>
      <c r="CN157" s="215"/>
      <c r="CO157" s="215"/>
      <c r="CP157" s="215"/>
      <c r="CQ157" s="215"/>
      <c r="CR157" s="215"/>
      <c r="CS157" s="215"/>
      <c r="CT157" s="215"/>
      <c r="CU157" s="215"/>
      <c r="CV157" s="215"/>
      <c r="CW157" s="215"/>
      <c r="CX157" s="215"/>
      <c r="CY157" s="215"/>
      <c r="CZ157" s="215"/>
      <c r="DA157" s="215"/>
      <c r="DB157" s="215"/>
      <c r="DC157" s="215"/>
      <c r="DD157" s="215"/>
      <c r="DE157" s="215"/>
      <c r="DF157" s="215"/>
      <c r="DG157" s="215"/>
      <c r="DH157" s="215"/>
      <c r="DI157" s="215"/>
      <c r="DJ157" s="215"/>
      <c r="DK157" s="215"/>
      <c r="DL157" s="215"/>
      <c r="DM157" s="215"/>
      <c r="DN157" s="215"/>
      <c r="DO157" s="215"/>
      <c r="DP157" s="215"/>
      <c r="DQ157" s="215"/>
      <c r="DR157" s="215"/>
      <c r="DS157" s="215"/>
      <c r="DT157" s="215"/>
      <c r="DU157" s="215"/>
      <c r="DV157" s="215"/>
      <c r="DW157" s="215"/>
      <c r="DX157" s="215"/>
      <c r="DY157" s="215"/>
      <c r="DZ157" s="215"/>
      <c r="EA157" s="215"/>
      <c r="EB157" s="215"/>
      <c r="EC157" s="215"/>
      <c r="ED157" s="215"/>
      <c r="EE157" s="215"/>
      <c r="EF157" s="215"/>
      <c r="EG157" s="215"/>
      <c r="EH157" s="215"/>
      <c r="EI157" s="215"/>
      <c r="EJ157" s="215"/>
      <c r="EK157" s="215"/>
      <c r="EL157" s="215"/>
      <c r="EM157" s="215"/>
      <c r="EN157" s="215"/>
      <c r="EO157" s="215"/>
      <c r="EP157" s="215"/>
      <c r="EQ157" s="215"/>
      <c r="ER157" s="215"/>
      <c r="ES157" s="215"/>
      <c r="ET157" s="215"/>
      <c r="EU157" s="215"/>
      <c r="EV157" s="215"/>
      <c r="EW157" s="215"/>
      <c r="EX157" s="215"/>
      <c r="EY157" s="215"/>
      <c r="EZ157" s="215"/>
      <c r="FA157" s="215"/>
      <c r="FB157" s="215"/>
      <c r="FC157" s="215"/>
      <c r="FD157" s="215"/>
      <c r="FE157" s="215"/>
      <c r="FF157" s="215"/>
      <c r="FG157" s="215"/>
      <c r="FH157" s="215"/>
      <c r="FI157" s="215"/>
      <c r="FJ157" s="215"/>
      <c r="FK157" s="215"/>
      <c r="FL157" s="215"/>
      <c r="FM157" s="215"/>
      <c r="FN157" s="215"/>
      <c r="FO157" s="215"/>
      <c r="FP157" s="215"/>
      <c r="FQ157" s="215"/>
      <c r="FR157" s="215"/>
      <c r="FS157" s="215"/>
      <c r="FT157" s="215"/>
      <c r="FU157" s="215"/>
      <c r="FV157" s="215"/>
      <c r="FW157" s="215"/>
      <c r="FX157" s="215"/>
      <c r="FY157" s="215"/>
      <c r="FZ157" s="215"/>
      <c r="GA157" s="215"/>
      <c r="GB157" s="215"/>
      <c r="GC157" s="215"/>
      <c r="GD157" s="215"/>
      <c r="GE157" s="215"/>
      <c r="GF157" s="215"/>
      <c r="GG157" s="215"/>
      <c r="GH157" s="215"/>
      <c r="GI157" s="215"/>
      <c r="GJ157" s="215"/>
      <c r="GK157" s="215"/>
      <c r="GL157" s="215"/>
      <c r="GM157" s="215"/>
      <c r="GN157" s="215"/>
      <c r="GO157" s="215"/>
      <c r="GP157" s="215"/>
      <c r="GQ157" s="215"/>
      <c r="GR157" s="215"/>
      <c r="GS157" s="215"/>
      <c r="GT157" s="215"/>
      <c r="GU157" s="215"/>
      <c r="GV157" s="215"/>
      <c r="GW157" s="215"/>
      <c r="GX157" s="215"/>
      <c r="GY157" s="215"/>
      <c r="GZ157" s="215"/>
      <c r="HA157" s="215"/>
      <c r="HB157" s="215"/>
      <c r="HC157" s="215"/>
      <c r="HD157" s="215"/>
      <c r="HE157" s="215"/>
      <c r="HF157" s="215"/>
      <c r="HG157" s="215"/>
      <c r="HH157" s="215"/>
      <c r="HI157" s="215"/>
      <c r="HJ157" s="215"/>
      <c r="HK157" s="215"/>
      <c r="HL157" s="215"/>
      <c r="HM157" s="215"/>
      <c r="HN157" s="215"/>
      <c r="HO157" s="215"/>
      <c r="HP157" s="215"/>
      <c r="HQ157" s="215"/>
      <c r="HR157" s="215"/>
      <c r="HS157" s="215"/>
      <c r="HT157" s="215"/>
      <c r="HU157" s="215"/>
      <c r="HV157" s="215"/>
      <c r="HW157" s="215"/>
      <c r="HX157" s="215"/>
      <c r="HY157" s="215"/>
      <c r="HZ157" s="215"/>
      <c r="IA157" s="215"/>
      <c r="IB157" s="215"/>
      <c r="IC157" s="215"/>
      <c r="ID157" s="215"/>
      <c r="IE157" s="215"/>
      <c r="IF157" s="215"/>
      <c r="IG157" s="215"/>
      <c r="IH157" s="215"/>
      <c r="II157" s="215"/>
      <c r="IJ157" s="215"/>
      <c r="IK157" s="215"/>
      <c r="IL157" s="215"/>
      <c r="IM157" s="215"/>
      <c r="IN157" s="215"/>
      <c r="IO157" s="215"/>
    </row>
    <row r="158" spans="1:9" s="189" customFormat="1" ht="60" customHeight="1" hidden="1">
      <c r="A158" s="786" t="s">
        <v>568</v>
      </c>
      <c r="B158" s="823" t="s">
        <v>74</v>
      </c>
      <c r="C158" s="812" t="s">
        <v>81</v>
      </c>
      <c r="D158" s="812" t="s">
        <v>111</v>
      </c>
      <c r="E158" s="776" t="s">
        <v>260</v>
      </c>
      <c r="F158" s="685" t="s">
        <v>113</v>
      </c>
      <c r="G158" s="691">
        <v>13600</v>
      </c>
      <c r="H158" s="812"/>
      <c r="I158" s="813">
        <f>I159</f>
        <v>0</v>
      </c>
    </row>
    <row r="159" spans="1:9" s="169" customFormat="1" ht="28.5" customHeight="1" hidden="1">
      <c r="A159" s="782" t="s">
        <v>83</v>
      </c>
      <c r="B159" s="812" t="s">
        <v>74</v>
      </c>
      <c r="C159" s="816" t="s">
        <v>81</v>
      </c>
      <c r="D159" s="816" t="s">
        <v>111</v>
      </c>
      <c r="E159" s="842" t="s">
        <v>260</v>
      </c>
      <c r="F159" s="839" t="s">
        <v>113</v>
      </c>
      <c r="G159" s="849">
        <v>13600</v>
      </c>
      <c r="H159" s="820" t="s">
        <v>84</v>
      </c>
      <c r="I159" s="813">
        <f>'прил 7'!H173</f>
        <v>0</v>
      </c>
    </row>
    <row r="160" spans="1:9" s="169" customFormat="1" ht="63" hidden="1">
      <c r="A160" s="786" t="s">
        <v>568</v>
      </c>
      <c r="B160" s="816" t="s">
        <v>74</v>
      </c>
      <c r="C160" s="816" t="s">
        <v>81</v>
      </c>
      <c r="D160" s="816" t="s">
        <v>111</v>
      </c>
      <c r="E160" s="842" t="s">
        <v>260</v>
      </c>
      <c r="F160" s="839" t="s">
        <v>113</v>
      </c>
      <c r="G160" s="849" t="s">
        <v>570</v>
      </c>
      <c r="H160" s="812"/>
      <c r="I160" s="817">
        <f>+I161</f>
        <v>0</v>
      </c>
    </row>
    <row r="161" spans="1:9" s="169" customFormat="1" ht="30" customHeight="1" hidden="1">
      <c r="A161" s="782" t="s">
        <v>83</v>
      </c>
      <c r="B161" s="816" t="s">
        <v>74</v>
      </c>
      <c r="C161" s="816" t="s">
        <v>81</v>
      </c>
      <c r="D161" s="816" t="s">
        <v>111</v>
      </c>
      <c r="E161" s="776" t="s">
        <v>260</v>
      </c>
      <c r="F161" s="685" t="s">
        <v>113</v>
      </c>
      <c r="G161" s="691" t="s">
        <v>570</v>
      </c>
      <c r="H161" s="820" t="s">
        <v>84</v>
      </c>
      <c r="I161" s="813">
        <f>'прил 7'!H175</f>
        <v>0</v>
      </c>
    </row>
    <row r="162" spans="1:9" s="169" customFormat="1" ht="93" customHeight="1">
      <c r="A162" s="779" t="s">
        <v>942</v>
      </c>
      <c r="B162" s="812" t="s">
        <v>74</v>
      </c>
      <c r="C162" s="809" t="s">
        <v>81</v>
      </c>
      <c r="D162" s="809" t="s">
        <v>111</v>
      </c>
      <c r="E162" s="830" t="s">
        <v>691</v>
      </c>
      <c r="F162" s="836" t="s">
        <v>316</v>
      </c>
      <c r="G162" s="844" t="s">
        <v>318</v>
      </c>
      <c r="H162" s="809"/>
      <c r="I162" s="811">
        <f>+I163</f>
        <v>3500</v>
      </c>
    </row>
    <row r="163" spans="1:9" s="169" customFormat="1" ht="56.25" customHeight="1">
      <c r="A163" s="785" t="s">
        <v>688</v>
      </c>
      <c r="B163" s="812" t="s">
        <v>74</v>
      </c>
      <c r="C163" s="816" t="s">
        <v>81</v>
      </c>
      <c r="D163" s="816" t="s">
        <v>111</v>
      </c>
      <c r="E163" s="721" t="s">
        <v>692</v>
      </c>
      <c r="F163" s="721" t="s">
        <v>316</v>
      </c>
      <c r="G163" s="845" t="s">
        <v>318</v>
      </c>
      <c r="H163" s="818"/>
      <c r="I163" s="819">
        <f>I164</f>
        <v>3500</v>
      </c>
    </row>
    <row r="164" spans="1:9" s="169" customFormat="1" ht="52.5" customHeight="1">
      <c r="A164" s="785" t="s">
        <v>689</v>
      </c>
      <c r="B164" s="812" t="s">
        <v>74</v>
      </c>
      <c r="C164" s="816" t="s">
        <v>81</v>
      </c>
      <c r="D164" s="816" t="s">
        <v>111</v>
      </c>
      <c r="E164" s="846" t="s">
        <v>692</v>
      </c>
      <c r="F164" s="847" t="s">
        <v>75</v>
      </c>
      <c r="G164" s="848" t="s">
        <v>318</v>
      </c>
      <c r="H164" s="818"/>
      <c r="I164" s="819">
        <f>I165</f>
        <v>3500</v>
      </c>
    </row>
    <row r="165" spans="1:9" s="169" customFormat="1" ht="46.5" customHeight="1">
      <c r="A165" s="785" t="s">
        <v>690</v>
      </c>
      <c r="B165" s="812" t="s">
        <v>74</v>
      </c>
      <c r="C165" s="816" t="s">
        <v>81</v>
      </c>
      <c r="D165" s="816" t="s">
        <v>111</v>
      </c>
      <c r="E165" s="721" t="s">
        <v>692</v>
      </c>
      <c r="F165" s="721" t="s">
        <v>75</v>
      </c>
      <c r="G165" s="845" t="s">
        <v>693</v>
      </c>
      <c r="H165" s="818"/>
      <c r="I165" s="817">
        <f>I166</f>
        <v>3500</v>
      </c>
    </row>
    <row r="166" spans="1:9" s="169" customFormat="1" ht="51" customHeight="1">
      <c r="A166" s="782" t="s">
        <v>432</v>
      </c>
      <c r="B166" s="812" t="s">
        <v>74</v>
      </c>
      <c r="C166" s="816" t="s">
        <v>81</v>
      </c>
      <c r="D166" s="816" t="s">
        <v>111</v>
      </c>
      <c r="E166" s="846" t="s">
        <v>692</v>
      </c>
      <c r="F166" s="847" t="s">
        <v>75</v>
      </c>
      <c r="G166" s="848" t="s">
        <v>693</v>
      </c>
      <c r="H166" s="820" t="s">
        <v>84</v>
      </c>
      <c r="I166" s="819">
        <f>'прил 7'!H180</f>
        <v>3500</v>
      </c>
    </row>
    <row r="167" spans="1:9" s="215" customFormat="1" ht="20.25">
      <c r="A167" s="787" t="s">
        <v>112</v>
      </c>
      <c r="B167" s="821" t="s">
        <v>74</v>
      </c>
      <c r="C167" s="821" t="s">
        <v>113</v>
      </c>
      <c r="D167" s="821"/>
      <c r="E167" s="729"/>
      <c r="F167" s="690"/>
      <c r="G167" s="729"/>
      <c r="H167" s="821"/>
      <c r="I167" s="822">
        <f>+I174+I193+I168</f>
        <v>8200346.6</v>
      </c>
    </row>
    <row r="168" spans="1:9" s="215" customFormat="1" ht="20.25">
      <c r="A168" s="787" t="s">
        <v>262</v>
      </c>
      <c r="B168" s="821" t="s">
        <v>74</v>
      </c>
      <c r="C168" s="821" t="s">
        <v>113</v>
      </c>
      <c r="D168" s="821" t="s">
        <v>75</v>
      </c>
      <c r="E168" s="830"/>
      <c r="F168" s="836"/>
      <c r="G168" s="834"/>
      <c r="H168" s="821"/>
      <c r="I168" s="822">
        <f>I169</f>
        <v>136330</v>
      </c>
    </row>
    <row r="169" spans="1:9" s="215" customFormat="1" ht="81">
      <c r="A169" s="787" t="s">
        <v>781</v>
      </c>
      <c r="B169" s="821" t="s">
        <v>74</v>
      </c>
      <c r="C169" s="821" t="s">
        <v>113</v>
      </c>
      <c r="D169" s="821" t="s">
        <v>75</v>
      </c>
      <c r="E169" s="690" t="s">
        <v>263</v>
      </c>
      <c r="F169" s="690" t="s">
        <v>316</v>
      </c>
      <c r="G169" s="837" t="s">
        <v>318</v>
      </c>
      <c r="H169" s="821"/>
      <c r="I169" s="822">
        <f>I170</f>
        <v>136330</v>
      </c>
    </row>
    <row r="170" spans="1:9" s="215" customFormat="1" ht="63">
      <c r="A170" s="784" t="s">
        <v>605</v>
      </c>
      <c r="B170" s="865" t="s">
        <v>74</v>
      </c>
      <c r="C170" s="816" t="s">
        <v>113</v>
      </c>
      <c r="D170" s="816" t="s">
        <v>75</v>
      </c>
      <c r="E170" s="838" t="s">
        <v>149</v>
      </c>
      <c r="F170" s="839" t="s">
        <v>316</v>
      </c>
      <c r="G170" s="843" t="s">
        <v>318</v>
      </c>
      <c r="H170" s="816"/>
      <c r="I170" s="817">
        <f>I171</f>
        <v>136330</v>
      </c>
    </row>
    <row r="171" spans="1:9" s="215" customFormat="1" ht="52.5" customHeight="1">
      <c r="A171" s="784" t="s">
        <v>656</v>
      </c>
      <c r="B171" s="865" t="s">
        <v>74</v>
      </c>
      <c r="C171" s="816" t="s">
        <v>364</v>
      </c>
      <c r="D171" s="816" t="s">
        <v>75</v>
      </c>
      <c r="E171" s="685" t="s">
        <v>149</v>
      </c>
      <c r="F171" s="685" t="s">
        <v>75</v>
      </c>
      <c r="G171" s="806" t="s">
        <v>318</v>
      </c>
      <c r="H171" s="816"/>
      <c r="I171" s="817">
        <f>I172</f>
        <v>136330</v>
      </c>
    </row>
    <row r="172" spans="1:9" s="215" customFormat="1" ht="21">
      <c r="A172" s="784" t="s">
        <v>293</v>
      </c>
      <c r="B172" s="865" t="s">
        <v>74</v>
      </c>
      <c r="C172" s="816" t="s">
        <v>113</v>
      </c>
      <c r="D172" s="816" t="s">
        <v>75</v>
      </c>
      <c r="E172" s="838" t="s">
        <v>149</v>
      </c>
      <c r="F172" s="839" t="s">
        <v>75</v>
      </c>
      <c r="G172" s="843" t="s">
        <v>345</v>
      </c>
      <c r="H172" s="816"/>
      <c r="I172" s="817">
        <f>+I173</f>
        <v>136330</v>
      </c>
    </row>
    <row r="173" spans="1:9" s="215" customFormat="1" ht="42">
      <c r="A173" s="782" t="s">
        <v>432</v>
      </c>
      <c r="B173" s="812" t="s">
        <v>74</v>
      </c>
      <c r="C173" s="823" t="s">
        <v>113</v>
      </c>
      <c r="D173" s="823" t="s">
        <v>75</v>
      </c>
      <c r="E173" s="685" t="s">
        <v>149</v>
      </c>
      <c r="F173" s="685" t="s">
        <v>75</v>
      </c>
      <c r="G173" s="807" t="s">
        <v>345</v>
      </c>
      <c r="H173" s="812" t="s">
        <v>84</v>
      </c>
      <c r="I173" s="813">
        <f>'прил 7'!H187</f>
        <v>136330</v>
      </c>
    </row>
    <row r="174" spans="1:9" s="124" customFormat="1" ht="20.25">
      <c r="A174" s="787" t="s">
        <v>114</v>
      </c>
      <c r="B174" s="821" t="s">
        <v>74</v>
      </c>
      <c r="C174" s="821" t="s">
        <v>113</v>
      </c>
      <c r="D174" s="821" t="s">
        <v>76</v>
      </c>
      <c r="E174" s="830"/>
      <c r="F174" s="836"/>
      <c r="G174" s="834"/>
      <c r="H174" s="821"/>
      <c r="I174" s="822">
        <f>I185+I175</f>
        <v>442434</v>
      </c>
    </row>
    <row r="175" spans="1:9" s="124" customFormat="1" ht="60.75" hidden="1">
      <c r="A175" s="787" t="s">
        <v>574</v>
      </c>
      <c r="B175" s="821" t="s">
        <v>74</v>
      </c>
      <c r="C175" s="821" t="s">
        <v>113</v>
      </c>
      <c r="D175" s="821" t="s">
        <v>76</v>
      </c>
      <c r="E175" s="690" t="s">
        <v>87</v>
      </c>
      <c r="F175" s="690"/>
      <c r="G175" s="690"/>
      <c r="H175" s="821"/>
      <c r="I175" s="822">
        <f>'прил 7'!H189</f>
        <v>0</v>
      </c>
    </row>
    <row r="176" spans="1:9" s="124" customFormat="1" ht="42" hidden="1">
      <c r="A176" s="784" t="s">
        <v>575</v>
      </c>
      <c r="B176" s="823" t="s">
        <v>74</v>
      </c>
      <c r="C176" s="823" t="s">
        <v>113</v>
      </c>
      <c r="D176" s="823" t="s">
        <v>76</v>
      </c>
      <c r="E176" s="838" t="s">
        <v>577</v>
      </c>
      <c r="F176" s="839"/>
      <c r="G176" s="850"/>
      <c r="H176" s="823"/>
      <c r="I176" s="824">
        <f>'прил 7'!H190</f>
        <v>0</v>
      </c>
    </row>
    <row r="177" spans="1:9" s="124" customFormat="1" ht="42" hidden="1">
      <c r="A177" s="784" t="s">
        <v>583</v>
      </c>
      <c r="B177" s="823" t="s">
        <v>74</v>
      </c>
      <c r="C177" s="816" t="s">
        <v>113</v>
      </c>
      <c r="D177" s="816" t="s">
        <v>76</v>
      </c>
      <c r="E177" s="685" t="s">
        <v>577</v>
      </c>
      <c r="F177" s="685" t="s">
        <v>76</v>
      </c>
      <c r="G177" s="685"/>
      <c r="H177" s="823"/>
      <c r="I177" s="824">
        <f>'прил 7'!H191</f>
        <v>0</v>
      </c>
    </row>
    <row r="178" spans="1:9" s="124" customFormat="1" ht="63" hidden="1">
      <c r="A178" s="784" t="str">
        <f>'прил 7'!A192</f>
        <v>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v>
      </c>
      <c r="B178" s="823" t="s">
        <v>74</v>
      </c>
      <c r="C178" s="816" t="s">
        <v>113</v>
      </c>
      <c r="D178" s="816" t="s">
        <v>76</v>
      </c>
      <c r="E178" s="838" t="s">
        <v>577</v>
      </c>
      <c r="F178" s="839" t="s">
        <v>76</v>
      </c>
      <c r="G178" s="850" t="s">
        <v>668</v>
      </c>
      <c r="H178" s="823"/>
      <c r="I178" s="824">
        <f>'прил 7'!H192</f>
        <v>0</v>
      </c>
    </row>
    <row r="179" spans="1:9" s="124" customFormat="1" ht="42" hidden="1">
      <c r="A179" s="784" t="str">
        <f>'прил 7'!A193</f>
        <v>Закупка товаров, работ и услуг для обеспечения государственных (муниципальных) нужд</v>
      </c>
      <c r="B179" s="823" t="s">
        <v>74</v>
      </c>
      <c r="C179" s="816" t="s">
        <v>113</v>
      </c>
      <c r="D179" s="816" t="s">
        <v>76</v>
      </c>
      <c r="E179" s="838" t="s">
        <v>577</v>
      </c>
      <c r="F179" s="839" t="s">
        <v>76</v>
      </c>
      <c r="G179" s="850" t="s">
        <v>668</v>
      </c>
      <c r="H179" s="823" t="s">
        <v>84</v>
      </c>
      <c r="I179" s="824">
        <f>'прил 7'!H193</f>
        <v>0</v>
      </c>
    </row>
    <row r="180" spans="1:9" s="124" customFormat="1" ht="54.75" customHeight="1" hidden="1">
      <c r="A180" s="784" t="s">
        <v>580</v>
      </c>
      <c r="B180" s="823" t="s">
        <v>74</v>
      </c>
      <c r="C180" s="816" t="s">
        <v>364</v>
      </c>
      <c r="D180" s="816" t="s">
        <v>76</v>
      </c>
      <c r="E180" s="685" t="s">
        <v>577</v>
      </c>
      <c r="F180" s="685" t="s">
        <v>76</v>
      </c>
      <c r="G180" s="685" t="s">
        <v>576</v>
      </c>
      <c r="H180" s="823"/>
      <c r="I180" s="824">
        <f>'прил 7'!H194</f>
        <v>0</v>
      </c>
    </row>
    <row r="181" spans="1:9" s="124" customFormat="1" ht="42" hidden="1">
      <c r="A181" s="782" t="s">
        <v>105</v>
      </c>
      <c r="B181" s="823" t="s">
        <v>74</v>
      </c>
      <c r="C181" s="816" t="s">
        <v>113</v>
      </c>
      <c r="D181" s="816" t="s">
        <v>76</v>
      </c>
      <c r="E181" s="684" t="s">
        <v>577</v>
      </c>
      <c r="F181" s="684" t="s">
        <v>76</v>
      </c>
      <c r="G181" s="684" t="s">
        <v>576</v>
      </c>
      <c r="H181" s="823" t="s">
        <v>84</v>
      </c>
      <c r="I181" s="824">
        <f>'прил 7'!H195</f>
        <v>0</v>
      </c>
    </row>
    <row r="182" spans="1:9" s="124" customFormat="1" ht="88.5" customHeight="1" hidden="1">
      <c r="A182" s="784" t="s">
        <v>578</v>
      </c>
      <c r="B182" s="823" t="s">
        <v>74</v>
      </c>
      <c r="C182" s="823" t="s">
        <v>113</v>
      </c>
      <c r="D182" s="823" t="s">
        <v>76</v>
      </c>
      <c r="E182" s="684" t="s">
        <v>577</v>
      </c>
      <c r="F182" s="684" t="s">
        <v>76</v>
      </c>
      <c r="G182" s="684" t="s">
        <v>579</v>
      </c>
      <c r="H182" s="823"/>
      <c r="I182" s="824">
        <f>'прил 7'!H196</f>
        <v>0</v>
      </c>
    </row>
    <row r="183" spans="1:9" s="124" customFormat="1" ht="42" hidden="1">
      <c r="A183" s="782" t="s">
        <v>105</v>
      </c>
      <c r="B183" s="823" t="s">
        <v>74</v>
      </c>
      <c r="C183" s="823" t="s">
        <v>113</v>
      </c>
      <c r="D183" s="823" t="s">
        <v>76</v>
      </c>
      <c r="E183" s="684" t="s">
        <v>577</v>
      </c>
      <c r="F183" s="684" t="s">
        <v>76</v>
      </c>
      <c r="G183" s="684" t="s">
        <v>579</v>
      </c>
      <c r="H183" s="823" t="s">
        <v>84</v>
      </c>
      <c r="I183" s="824">
        <f>'прил 7'!H197</f>
        <v>0</v>
      </c>
    </row>
    <row r="184" spans="1:9" s="124" customFormat="1" ht="20.25" hidden="1">
      <c r="A184" s="787"/>
      <c r="B184" s="821"/>
      <c r="C184" s="821"/>
      <c r="D184" s="821"/>
      <c r="E184" s="860"/>
      <c r="F184" s="679"/>
      <c r="G184" s="860"/>
      <c r="H184" s="821"/>
      <c r="I184" s="822"/>
    </row>
    <row r="185" spans="1:9" s="124" customFormat="1" ht="81">
      <c r="A185" s="787" t="s">
        <v>781</v>
      </c>
      <c r="B185" s="821" t="s">
        <v>74</v>
      </c>
      <c r="C185" s="821" t="s">
        <v>113</v>
      </c>
      <c r="D185" s="821" t="s">
        <v>76</v>
      </c>
      <c r="E185" s="835" t="s">
        <v>148</v>
      </c>
      <c r="F185" s="836"/>
      <c r="G185" s="855" t="s">
        <v>138</v>
      </c>
      <c r="H185" s="821"/>
      <c r="I185" s="822">
        <f>+I186</f>
        <v>442434</v>
      </c>
    </row>
    <row r="186" spans="1:9" s="124" customFormat="1" ht="63">
      <c r="A186" s="784" t="s">
        <v>604</v>
      </c>
      <c r="B186" s="865" t="s">
        <v>74</v>
      </c>
      <c r="C186" s="816" t="s">
        <v>113</v>
      </c>
      <c r="D186" s="816" t="s">
        <v>76</v>
      </c>
      <c r="E186" s="685" t="s">
        <v>149</v>
      </c>
      <c r="F186" s="685"/>
      <c r="G186" s="806" t="s">
        <v>138</v>
      </c>
      <c r="H186" s="816"/>
      <c r="I186" s="813">
        <f>'прил 7'!H199</f>
        <v>442434</v>
      </c>
    </row>
    <row r="187" spans="1:9" s="124" customFormat="1" ht="42">
      <c r="A187" s="784" t="s">
        <v>656</v>
      </c>
      <c r="B187" s="865" t="s">
        <v>74</v>
      </c>
      <c r="C187" s="816" t="s">
        <v>364</v>
      </c>
      <c r="D187" s="816" t="s">
        <v>76</v>
      </c>
      <c r="E187" s="838" t="s">
        <v>149</v>
      </c>
      <c r="F187" s="839" t="s">
        <v>75</v>
      </c>
      <c r="G187" s="843" t="s">
        <v>318</v>
      </c>
      <c r="H187" s="816"/>
      <c r="I187" s="813">
        <f>'прил 7'!H200</f>
        <v>442434</v>
      </c>
    </row>
    <row r="188" spans="1:9" s="124" customFormat="1" ht="34.5" customHeight="1" hidden="1">
      <c r="A188" s="784" t="str">
        <f>'прил 7'!A201</f>
        <v>Мероприятия в области коммунального хозяйства
</v>
      </c>
      <c r="B188" s="865" t="s">
        <v>74</v>
      </c>
      <c r="C188" s="816" t="s">
        <v>364</v>
      </c>
      <c r="D188" s="816" t="s">
        <v>76</v>
      </c>
      <c r="E188" s="685" t="s">
        <v>149</v>
      </c>
      <c r="F188" s="685" t="s">
        <v>75</v>
      </c>
      <c r="G188" s="806" t="s">
        <v>669</v>
      </c>
      <c r="H188" s="816"/>
      <c r="I188" s="813">
        <f>'прил 7'!H201</f>
        <v>0</v>
      </c>
    </row>
    <row r="189" spans="1:9" s="124" customFormat="1" ht="42" hidden="1">
      <c r="A189" s="784" t="str">
        <f>'прил 7'!A202</f>
        <v>Предоставление субсидий бюджетным, автономным учреждениям и иным некоммерческим организациям</v>
      </c>
      <c r="B189" s="865" t="s">
        <v>74</v>
      </c>
      <c r="C189" s="816" t="s">
        <v>364</v>
      </c>
      <c r="D189" s="816" t="s">
        <v>76</v>
      </c>
      <c r="E189" s="838" t="s">
        <v>149</v>
      </c>
      <c r="F189" s="839" t="s">
        <v>75</v>
      </c>
      <c r="G189" s="843" t="s">
        <v>669</v>
      </c>
      <c r="H189" s="816" t="s">
        <v>104</v>
      </c>
      <c r="I189" s="813">
        <f>'прил 7'!H202</f>
        <v>0</v>
      </c>
    </row>
    <row r="190" spans="1:9" s="124" customFormat="1" ht="49.5" customHeight="1">
      <c r="A190" s="793" t="s">
        <v>447</v>
      </c>
      <c r="B190" s="865" t="s">
        <v>74</v>
      </c>
      <c r="C190" s="816" t="s">
        <v>113</v>
      </c>
      <c r="D190" s="816" t="s">
        <v>76</v>
      </c>
      <c r="E190" s="685" t="s">
        <v>149</v>
      </c>
      <c r="F190" s="685" t="s">
        <v>75</v>
      </c>
      <c r="G190" s="806" t="s">
        <v>448</v>
      </c>
      <c r="H190" s="816"/>
      <c r="I190" s="813">
        <f>'прил 7'!H203</f>
        <v>442434</v>
      </c>
    </row>
    <row r="191" spans="1:9" s="124" customFormat="1" ht="49.5" customHeight="1">
      <c r="A191" s="793" t="str">
        <f>'прил 7'!A204</f>
        <v>Закупка товаров, работ и услуг для обеспечения государственных (муниципальных) нужд</v>
      </c>
      <c r="B191" s="865" t="s">
        <v>74</v>
      </c>
      <c r="C191" s="816" t="s">
        <v>113</v>
      </c>
      <c r="D191" s="816" t="s">
        <v>76</v>
      </c>
      <c r="E191" s="685" t="s">
        <v>149</v>
      </c>
      <c r="F191" s="685" t="s">
        <v>76</v>
      </c>
      <c r="G191" s="806" t="s">
        <v>448</v>
      </c>
      <c r="H191" s="816" t="s">
        <v>84</v>
      </c>
      <c r="I191" s="813">
        <f>'прил 7'!H204</f>
        <v>90000</v>
      </c>
    </row>
    <row r="192" spans="1:9" s="124" customFormat="1" ht="42">
      <c r="A192" s="782" t="s">
        <v>105</v>
      </c>
      <c r="B192" s="812" t="s">
        <v>74</v>
      </c>
      <c r="C192" s="823" t="s">
        <v>113</v>
      </c>
      <c r="D192" s="823" t="s">
        <v>76</v>
      </c>
      <c r="E192" s="838" t="s">
        <v>149</v>
      </c>
      <c r="F192" s="839" t="s">
        <v>75</v>
      </c>
      <c r="G192" s="840" t="s">
        <v>448</v>
      </c>
      <c r="H192" s="812" t="s">
        <v>104</v>
      </c>
      <c r="I192" s="813">
        <f>'прил 7'!H205</f>
        <v>352434</v>
      </c>
    </row>
    <row r="193" spans="1:9" s="124" customFormat="1" ht="20.25">
      <c r="A193" s="787" t="s">
        <v>115</v>
      </c>
      <c r="B193" s="821" t="s">
        <v>74</v>
      </c>
      <c r="C193" s="821" t="s">
        <v>113</v>
      </c>
      <c r="D193" s="821" t="s">
        <v>102</v>
      </c>
      <c r="E193" s="830"/>
      <c r="F193" s="836"/>
      <c r="G193" s="834"/>
      <c r="H193" s="821"/>
      <c r="I193" s="822">
        <f>+I194+I212+I205</f>
        <v>7621582.6</v>
      </c>
    </row>
    <row r="194" spans="1:9" s="254" customFormat="1" ht="88.5" customHeight="1">
      <c r="A194" s="787" t="s">
        <v>781</v>
      </c>
      <c r="B194" s="821" t="s">
        <v>74</v>
      </c>
      <c r="C194" s="821" t="s">
        <v>113</v>
      </c>
      <c r="D194" s="821" t="s">
        <v>102</v>
      </c>
      <c r="E194" s="835" t="s">
        <v>148</v>
      </c>
      <c r="F194" s="836" t="s">
        <v>316</v>
      </c>
      <c r="G194" s="855" t="s">
        <v>318</v>
      </c>
      <c r="H194" s="821"/>
      <c r="I194" s="822">
        <f>+I195</f>
        <v>6034606.6</v>
      </c>
    </row>
    <row r="195" spans="1:9" s="193" customFormat="1" ht="72" customHeight="1">
      <c r="A195" s="784" t="s">
        <v>605</v>
      </c>
      <c r="B195" s="865" t="s">
        <v>74</v>
      </c>
      <c r="C195" s="816" t="s">
        <v>113</v>
      </c>
      <c r="D195" s="816" t="s">
        <v>102</v>
      </c>
      <c r="E195" s="685" t="s">
        <v>149</v>
      </c>
      <c r="F195" s="685" t="s">
        <v>316</v>
      </c>
      <c r="G195" s="806" t="s">
        <v>318</v>
      </c>
      <c r="H195" s="816"/>
      <c r="I195" s="817">
        <f>+I196+I200</f>
        <v>6034606.6</v>
      </c>
    </row>
    <row r="196" spans="1:9" s="193" customFormat="1" ht="57" customHeight="1">
      <c r="A196" s="784" t="s">
        <v>656</v>
      </c>
      <c r="B196" s="865" t="s">
        <v>74</v>
      </c>
      <c r="C196" s="816" t="s">
        <v>113</v>
      </c>
      <c r="D196" s="816" t="s">
        <v>102</v>
      </c>
      <c r="E196" s="838" t="s">
        <v>149</v>
      </c>
      <c r="F196" s="839" t="s">
        <v>75</v>
      </c>
      <c r="G196" s="843" t="s">
        <v>318</v>
      </c>
      <c r="H196" s="816"/>
      <c r="I196" s="817">
        <f>I197</f>
        <v>6034606.6</v>
      </c>
    </row>
    <row r="197" spans="1:9" s="193" customFormat="1" ht="21">
      <c r="A197" s="784" t="s">
        <v>151</v>
      </c>
      <c r="B197" s="865" t="s">
        <v>74</v>
      </c>
      <c r="C197" s="816" t="s">
        <v>113</v>
      </c>
      <c r="D197" s="816" t="s">
        <v>102</v>
      </c>
      <c r="E197" s="839" t="s">
        <v>149</v>
      </c>
      <c r="F197" s="839" t="s">
        <v>75</v>
      </c>
      <c r="G197" s="904" t="s">
        <v>346</v>
      </c>
      <c r="H197" s="816"/>
      <c r="I197" s="817">
        <f>SUM(I198:I199)</f>
        <v>6034606.6</v>
      </c>
    </row>
    <row r="198" spans="1:9" s="193" customFormat="1" ht="42">
      <c r="A198" s="782" t="s">
        <v>432</v>
      </c>
      <c r="B198" s="812" t="s">
        <v>74</v>
      </c>
      <c r="C198" s="816" t="s">
        <v>113</v>
      </c>
      <c r="D198" s="892" t="s">
        <v>102</v>
      </c>
      <c r="E198" s="685" t="s">
        <v>149</v>
      </c>
      <c r="F198" s="685" t="s">
        <v>75</v>
      </c>
      <c r="G198" s="806" t="s">
        <v>346</v>
      </c>
      <c r="H198" s="892" t="s">
        <v>84</v>
      </c>
      <c r="I198" s="817">
        <f>'прил 7'!H211</f>
        <v>48606.6</v>
      </c>
    </row>
    <row r="199" spans="1:9" s="193" customFormat="1" ht="42">
      <c r="A199" s="782" t="s">
        <v>105</v>
      </c>
      <c r="B199" s="812" t="s">
        <v>74</v>
      </c>
      <c r="C199" s="816" t="s">
        <v>113</v>
      </c>
      <c r="D199" s="816" t="s">
        <v>102</v>
      </c>
      <c r="E199" s="838" t="s">
        <v>149</v>
      </c>
      <c r="F199" s="839" t="s">
        <v>75</v>
      </c>
      <c r="G199" s="843" t="s">
        <v>346</v>
      </c>
      <c r="H199" s="816" t="s">
        <v>104</v>
      </c>
      <c r="I199" s="817">
        <f>'прил 7'!H212</f>
        <v>5986000</v>
      </c>
    </row>
    <row r="200" spans="1:9" s="193" customFormat="1" ht="29.25" customHeight="1" hidden="1">
      <c r="A200" s="784" t="s">
        <v>547</v>
      </c>
      <c r="B200" s="865" t="s">
        <v>74</v>
      </c>
      <c r="C200" s="816" t="s">
        <v>113</v>
      </c>
      <c r="D200" s="816" t="s">
        <v>102</v>
      </c>
      <c r="E200" s="685" t="s">
        <v>149</v>
      </c>
      <c r="F200" s="685" t="s">
        <v>76</v>
      </c>
      <c r="G200" s="806" t="s">
        <v>318</v>
      </c>
      <c r="H200" s="816"/>
      <c r="I200" s="817">
        <f>I201+I203</f>
        <v>0</v>
      </c>
    </row>
    <row r="201" spans="1:9" s="193" customFormat="1" ht="21" hidden="1">
      <c r="A201" s="784" t="s">
        <v>548</v>
      </c>
      <c r="B201" s="865" t="s">
        <v>74</v>
      </c>
      <c r="C201" s="816" t="s">
        <v>113</v>
      </c>
      <c r="D201" s="816" t="s">
        <v>102</v>
      </c>
      <c r="E201" s="838" t="s">
        <v>149</v>
      </c>
      <c r="F201" s="839" t="s">
        <v>76</v>
      </c>
      <c r="G201" s="843" t="s">
        <v>544</v>
      </c>
      <c r="H201" s="816"/>
      <c r="I201" s="817">
        <f>SUM(I202:I202)</f>
        <v>0</v>
      </c>
    </row>
    <row r="202" spans="1:9" s="193" customFormat="1" ht="42" hidden="1">
      <c r="A202" s="782" t="s">
        <v>432</v>
      </c>
      <c r="B202" s="812" t="s">
        <v>74</v>
      </c>
      <c r="C202" s="816" t="s">
        <v>113</v>
      </c>
      <c r="D202" s="816" t="s">
        <v>102</v>
      </c>
      <c r="E202" s="685" t="s">
        <v>149</v>
      </c>
      <c r="F202" s="685" t="s">
        <v>76</v>
      </c>
      <c r="G202" s="806" t="s">
        <v>544</v>
      </c>
      <c r="H202" s="816" t="s">
        <v>84</v>
      </c>
      <c r="I202" s="817">
        <f>'прил 7'!H223</f>
        <v>0</v>
      </c>
    </row>
    <row r="203" spans="1:9" s="193" customFormat="1" ht="42" hidden="1">
      <c r="A203" s="784" t="s">
        <v>546</v>
      </c>
      <c r="B203" s="865" t="s">
        <v>74</v>
      </c>
      <c r="C203" s="816" t="s">
        <v>113</v>
      </c>
      <c r="D203" s="816" t="s">
        <v>102</v>
      </c>
      <c r="E203" s="838" t="s">
        <v>149</v>
      </c>
      <c r="F203" s="839" t="s">
        <v>76</v>
      </c>
      <c r="G203" s="843" t="s">
        <v>545</v>
      </c>
      <c r="H203" s="816"/>
      <c r="I203" s="817">
        <f>SUM(I204:I204)</f>
        <v>0</v>
      </c>
    </row>
    <row r="204" spans="1:9" s="193" customFormat="1" ht="42" hidden="1">
      <c r="A204" s="782" t="s">
        <v>432</v>
      </c>
      <c r="B204" s="812" t="s">
        <v>74</v>
      </c>
      <c r="C204" s="816" t="s">
        <v>113</v>
      </c>
      <c r="D204" s="816" t="s">
        <v>102</v>
      </c>
      <c r="E204" s="685" t="s">
        <v>149</v>
      </c>
      <c r="F204" s="685" t="s">
        <v>76</v>
      </c>
      <c r="G204" s="806" t="s">
        <v>545</v>
      </c>
      <c r="H204" s="816" t="s">
        <v>84</v>
      </c>
      <c r="I204" s="817">
        <f>'прил 7'!H225</f>
        <v>0</v>
      </c>
    </row>
    <row r="205" spans="1:9" s="193" customFormat="1" ht="60.75" hidden="1">
      <c r="A205" s="780" t="s">
        <v>728</v>
      </c>
      <c r="B205" s="809" t="s">
        <v>74</v>
      </c>
      <c r="C205" s="827" t="s">
        <v>113</v>
      </c>
      <c r="D205" s="827" t="s">
        <v>102</v>
      </c>
      <c r="E205" s="690" t="s">
        <v>160</v>
      </c>
      <c r="F205" s="690" t="s">
        <v>316</v>
      </c>
      <c r="G205" s="851" t="s">
        <v>318</v>
      </c>
      <c r="H205" s="827"/>
      <c r="I205" s="828">
        <f>I206</f>
        <v>0</v>
      </c>
    </row>
    <row r="206" spans="1:9" s="193" customFormat="1" ht="21" hidden="1">
      <c r="A206" s="782" t="s">
        <v>729</v>
      </c>
      <c r="B206" s="812" t="s">
        <v>74</v>
      </c>
      <c r="C206" s="816" t="s">
        <v>113</v>
      </c>
      <c r="D206" s="816" t="s">
        <v>102</v>
      </c>
      <c r="E206" s="838" t="s">
        <v>161</v>
      </c>
      <c r="F206" s="839" t="s">
        <v>316</v>
      </c>
      <c r="G206" s="843" t="s">
        <v>318</v>
      </c>
      <c r="H206" s="816"/>
      <c r="I206" s="817">
        <f>I207</f>
        <v>0</v>
      </c>
    </row>
    <row r="207" spans="1:9" s="193" customFormat="1" ht="42" hidden="1">
      <c r="A207" s="782" t="s">
        <v>730</v>
      </c>
      <c r="B207" s="812" t="s">
        <v>74</v>
      </c>
      <c r="C207" s="816" t="s">
        <v>113</v>
      </c>
      <c r="D207" s="816" t="s">
        <v>102</v>
      </c>
      <c r="E207" s="936" t="s">
        <v>161</v>
      </c>
      <c r="F207" s="685" t="s">
        <v>75</v>
      </c>
      <c r="G207" s="916" t="s">
        <v>318</v>
      </c>
      <c r="H207" s="816"/>
      <c r="I207" s="817">
        <f>I210+I208</f>
        <v>0</v>
      </c>
    </row>
    <row r="208" spans="1:9" s="193" customFormat="1" ht="21" hidden="1">
      <c r="A208" s="782" t="str">
        <f>'прил 7'!A229</f>
        <v>Обеспечение комплексного развития сельских территорий</v>
      </c>
      <c r="B208" s="812" t="s">
        <v>74</v>
      </c>
      <c r="C208" s="816" t="s">
        <v>113</v>
      </c>
      <c r="D208" s="816" t="s">
        <v>102</v>
      </c>
      <c r="E208" s="838" t="s">
        <v>161</v>
      </c>
      <c r="F208" s="839" t="s">
        <v>75</v>
      </c>
      <c r="G208" s="843" t="s">
        <v>768</v>
      </c>
      <c r="H208" s="816"/>
      <c r="I208" s="817">
        <f>I209</f>
        <v>0</v>
      </c>
    </row>
    <row r="209" spans="1:9" s="193" customFormat="1" ht="42" hidden="1">
      <c r="A209" s="782" t="str">
        <f>'прил 7'!A230</f>
        <v>Закупка товаров, работ и услуг для обеспечения государственных (муниципальных) нужд</v>
      </c>
      <c r="B209" s="812" t="s">
        <v>74</v>
      </c>
      <c r="C209" s="816" t="s">
        <v>113</v>
      </c>
      <c r="D209" s="816" t="s">
        <v>102</v>
      </c>
      <c r="E209" s="838" t="s">
        <v>161</v>
      </c>
      <c r="F209" s="839" t="s">
        <v>75</v>
      </c>
      <c r="G209" s="843" t="s">
        <v>768</v>
      </c>
      <c r="H209" s="816" t="s">
        <v>84</v>
      </c>
      <c r="I209" s="817">
        <v>0</v>
      </c>
    </row>
    <row r="210" spans="1:9" s="193" customFormat="1" ht="21" hidden="1">
      <c r="A210" s="782" t="s">
        <v>731</v>
      </c>
      <c r="B210" s="812" t="s">
        <v>74</v>
      </c>
      <c r="C210" s="816" t="s">
        <v>113</v>
      </c>
      <c r="D210" s="816" t="s">
        <v>102</v>
      </c>
      <c r="E210" s="936" t="s">
        <v>161</v>
      </c>
      <c r="F210" s="685" t="s">
        <v>75</v>
      </c>
      <c r="G210" s="937" t="s">
        <v>732</v>
      </c>
      <c r="H210" s="816"/>
      <c r="I210" s="817">
        <f>I211</f>
        <v>0</v>
      </c>
    </row>
    <row r="211" spans="1:9" s="193" customFormat="1" ht="42" hidden="1">
      <c r="A211" s="782" t="s">
        <v>432</v>
      </c>
      <c r="B211" s="812" t="s">
        <v>74</v>
      </c>
      <c r="C211" s="816" t="s">
        <v>113</v>
      </c>
      <c r="D211" s="816" t="s">
        <v>102</v>
      </c>
      <c r="E211" s="838" t="s">
        <v>161</v>
      </c>
      <c r="F211" s="839" t="s">
        <v>75</v>
      </c>
      <c r="G211" s="843" t="s">
        <v>732</v>
      </c>
      <c r="H211" s="816" t="s">
        <v>84</v>
      </c>
      <c r="I211" s="817">
        <f>'прил 7'!H232</f>
        <v>0</v>
      </c>
    </row>
    <row r="212" spans="1:10" s="193" customFormat="1" ht="60.75">
      <c r="A212" s="787" t="s">
        <v>555</v>
      </c>
      <c r="B212" s="821" t="s">
        <v>74</v>
      </c>
      <c r="C212" s="821" t="s">
        <v>113</v>
      </c>
      <c r="D212" s="821" t="s">
        <v>102</v>
      </c>
      <c r="E212" s="835" t="s">
        <v>534</v>
      </c>
      <c r="F212" s="836"/>
      <c r="G212" s="844" t="s">
        <v>138</v>
      </c>
      <c r="H212" s="821"/>
      <c r="I212" s="822">
        <f>I213</f>
        <v>1586976</v>
      </c>
      <c r="J212" s="389"/>
    </row>
    <row r="213" spans="1:10" s="193" customFormat="1" ht="42">
      <c r="A213" s="791" t="s">
        <v>521</v>
      </c>
      <c r="B213" s="823" t="s">
        <v>74</v>
      </c>
      <c r="C213" s="823" t="s">
        <v>113</v>
      </c>
      <c r="D213" s="823" t="s">
        <v>102</v>
      </c>
      <c r="E213" s="685" t="s">
        <v>535</v>
      </c>
      <c r="F213" s="685" t="s">
        <v>316</v>
      </c>
      <c r="G213" s="807" t="s">
        <v>318</v>
      </c>
      <c r="H213" s="823"/>
      <c r="I213" s="824">
        <f>I214+I219+I222</f>
        <v>1586976</v>
      </c>
      <c r="J213" s="24"/>
    </row>
    <row r="214" spans="1:10" s="193" customFormat="1" ht="61.5" customHeight="1">
      <c r="A214" s="784" t="s">
        <v>522</v>
      </c>
      <c r="B214" s="865" t="s">
        <v>74</v>
      </c>
      <c r="C214" s="816" t="s">
        <v>113</v>
      </c>
      <c r="D214" s="816" t="s">
        <v>102</v>
      </c>
      <c r="E214" s="910" t="str">
        <f>'прил 7'!D237</f>
        <v>24 1</v>
      </c>
      <c r="F214" s="910" t="str">
        <f>'прил 7'!E237</f>
        <v>F2</v>
      </c>
      <c r="G214" s="843" t="s">
        <v>318</v>
      </c>
      <c r="H214" s="816"/>
      <c r="I214" s="817">
        <f>I215+I217</f>
        <v>1524469</v>
      </c>
      <c r="J214" s="24"/>
    </row>
    <row r="215" spans="1:10" s="193" customFormat="1" ht="21" hidden="1">
      <c r="A215" s="784" t="s">
        <v>523</v>
      </c>
      <c r="B215" s="865" t="s">
        <v>74</v>
      </c>
      <c r="C215" s="816" t="s">
        <v>113</v>
      </c>
      <c r="D215" s="816" t="s">
        <v>102</v>
      </c>
      <c r="E215" s="910" t="str">
        <f>'прил 7'!D238</f>
        <v>24 1</v>
      </c>
      <c r="F215" s="910" t="str">
        <f>'прил 7'!E238</f>
        <v>01</v>
      </c>
      <c r="G215" s="799" t="s">
        <v>524</v>
      </c>
      <c r="H215" s="816"/>
      <c r="I215" s="817">
        <f>+I216</f>
        <v>0</v>
      </c>
      <c r="J215" s="24"/>
    </row>
    <row r="216" spans="1:10" s="193" customFormat="1" ht="42" hidden="1">
      <c r="A216" s="782" t="s">
        <v>432</v>
      </c>
      <c r="B216" s="812" t="s">
        <v>74</v>
      </c>
      <c r="C216" s="823" t="s">
        <v>113</v>
      </c>
      <c r="D216" s="823" t="s">
        <v>102</v>
      </c>
      <c r="E216" s="910" t="str">
        <f>'прил 7'!D239</f>
        <v>24 1</v>
      </c>
      <c r="F216" s="910" t="str">
        <f>'прил 7'!E239</f>
        <v>01</v>
      </c>
      <c r="G216" s="807" t="s">
        <v>524</v>
      </c>
      <c r="H216" s="812" t="s">
        <v>84</v>
      </c>
      <c r="I216" s="813">
        <v>0</v>
      </c>
      <c r="J216" s="24"/>
    </row>
    <row r="217" spans="1:10" s="193" customFormat="1" ht="48.75" customHeight="1">
      <c r="A217" s="784" t="str">
        <f>'прил 7'!A240</f>
        <v>Реализация программ формирования современной городской среды</v>
      </c>
      <c r="B217" s="865" t="s">
        <v>74</v>
      </c>
      <c r="C217" s="816" t="s">
        <v>113</v>
      </c>
      <c r="D217" s="816" t="s">
        <v>102</v>
      </c>
      <c r="E217" s="910" t="str">
        <f>'прил 7'!D240</f>
        <v>24 1</v>
      </c>
      <c r="F217" s="910" t="str">
        <f>'прил 7'!E240</f>
        <v>F2</v>
      </c>
      <c r="G217" s="817" t="str">
        <f>'прил 7'!F240</f>
        <v>55550</v>
      </c>
      <c r="H217" s="816"/>
      <c r="I217" s="817">
        <f>I218</f>
        <v>1524469</v>
      </c>
      <c r="J217" s="24"/>
    </row>
    <row r="218" spans="1:10" s="193" customFormat="1" ht="44.25" customHeight="1">
      <c r="A218" s="782" t="s">
        <v>432</v>
      </c>
      <c r="B218" s="812" t="s">
        <v>74</v>
      </c>
      <c r="C218" s="823" t="s">
        <v>113</v>
      </c>
      <c r="D218" s="823" t="s">
        <v>102</v>
      </c>
      <c r="E218" s="910" t="str">
        <f>'прил 7'!D241</f>
        <v>24 1</v>
      </c>
      <c r="F218" s="910" t="str">
        <f>'прил 7'!E241</f>
        <v>F2</v>
      </c>
      <c r="G218" s="817" t="str">
        <f>'прил 7'!F241</f>
        <v>55550</v>
      </c>
      <c r="H218" s="942" t="str">
        <f>'прил 7'!G241</f>
        <v>200</v>
      </c>
      <c r="I218" s="817">
        <f>'прил 7'!H241</f>
        <v>1524469</v>
      </c>
      <c r="J218" s="24"/>
    </row>
    <row r="219" spans="1:10" s="193" customFormat="1" ht="65.25" customHeight="1">
      <c r="A219" s="782" t="str">
        <f>'прил 7'!A242</f>
        <v>Основное мероприятие: «Осуществление благоустройства муниципальных территорий общего пользования и дворовых территорий многоквартирных домов»</v>
      </c>
      <c r="B219" s="812" t="s">
        <v>74</v>
      </c>
      <c r="C219" s="823" t="s">
        <v>113</v>
      </c>
      <c r="D219" s="823" t="s">
        <v>102</v>
      </c>
      <c r="E219" s="910" t="str">
        <f>'прил 7'!D242</f>
        <v>24 1</v>
      </c>
      <c r="F219" s="941" t="s">
        <v>75</v>
      </c>
      <c r="G219" s="940"/>
      <c r="H219" s="942"/>
      <c r="I219" s="817">
        <f>'прил 7'!H242</f>
        <v>62507</v>
      </c>
      <c r="J219" s="24"/>
    </row>
    <row r="220" spans="1:10" s="193" customFormat="1" ht="44.25" customHeight="1">
      <c r="A220" s="782" t="str">
        <f>'прил 7'!A243</f>
        <v>Реализация программ формирования современной городской среды за счет местного бюджета</v>
      </c>
      <c r="B220" s="812" t="s">
        <v>74</v>
      </c>
      <c r="C220" s="823" t="s">
        <v>113</v>
      </c>
      <c r="D220" s="823" t="s">
        <v>102</v>
      </c>
      <c r="E220" s="910" t="str">
        <f>'прил 7'!D243</f>
        <v>24 1</v>
      </c>
      <c r="F220" s="941" t="s">
        <v>75</v>
      </c>
      <c r="G220" s="940" t="s">
        <v>752</v>
      </c>
      <c r="H220" s="942"/>
      <c r="I220" s="817">
        <f>'прил 7'!H243</f>
        <v>62507</v>
      </c>
      <c r="J220" s="24"/>
    </row>
    <row r="221" spans="1:10" s="193" customFormat="1" ht="44.25" customHeight="1">
      <c r="A221" s="782" t="str">
        <f>'прил 7'!A244</f>
        <v>Закупка товаров, работ и услуг для обеспечения государственных (муниципальных) нужд</v>
      </c>
      <c r="B221" s="812" t="s">
        <v>74</v>
      </c>
      <c r="C221" s="823" t="s">
        <v>113</v>
      </c>
      <c r="D221" s="823" t="s">
        <v>102</v>
      </c>
      <c r="E221" s="910" t="str">
        <f>'прил 7'!D244</f>
        <v>24 1</v>
      </c>
      <c r="F221" s="941" t="s">
        <v>75</v>
      </c>
      <c r="G221" s="940" t="s">
        <v>752</v>
      </c>
      <c r="H221" s="942"/>
      <c r="I221" s="817">
        <f>'прил 7'!H244</f>
        <v>62507</v>
      </c>
      <c r="J221" s="24"/>
    </row>
    <row r="222" spans="1:10" s="193" customFormat="1" ht="65.25" customHeight="1" hidden="1">
      <c r="A222" s="782" t="str">
        <f>'прил 7'!A245</f>
        <v>Основное мероприятие «Увековечение памяти погибших на территории Ивановского сельсовета Рыльского района Курской области при защите Отечества на 2019 - 2024 годы"</v>
      </c>
      <c r="B222" s="812" t="s">
        <v>74</v>
      </c>
      <c r="C222" s="823" t="s">
        <v>113</v>
      </c>
      <c r="D222" s="823" t="s">
        <v>102</v>
      </c>
      <c r="E222" s="910" t="str">
        <f>'прил 7'!D245</f>
        <v>24 1</v>
      </c>
      <c r="F222" s="941" t="s">
        <v>76</v>
      </c>
      <c r="G222" s="940"/>
      <c r="H222" s="942"/>
      <c r="I222" s="817">
        <f>'прил 7'!H245</f>
        <v>0</v>
      </c>
      <c r="J222" s="24"/>
    </row>
    <row r="223" spans="1:10" s="193" customFormat="1" ht="44.25" customHeight="1" hidden="1">
      <c r="A223" s="782" t="str">
        <f>'прил 7'!A246</f>
        <v> Реализация мероприятий федеральной целевой программы "Увековечение памяти погибших при защите Отечества на 2019 - 2024 годы</v>
      </c>
      <c r="B223" s="812" t="s">
        <v>74</v>
      </c>
      <c r="C223" s="823" t="s">
        <v>113</v>
      </c>
      <c r="D223" s="823" t="s">
        <v>102</v>
      </c>
      <c r="E223" s="910" t="str">
        <f>'прил 7'!D246</f>
        <v>24 1</v>
      </c>
      <c r="F223" s="941" t="s">
        <v>76</v>
      </c>
      <c r="G223" s="940" t="str">
        <f>'прил 7'!F246</f>
        <v>R2990</v>
      </c>
      <c r="H223" s="942"/>
      <c r="I223" s="817">
        <f>'прил 7'!H246</f>
        <v>0</v>
      </c>
      <c r="J223" s="24"/>
    </row>
    <row r="224" spans="1:10" s="193" customFormat="1" ht="44.25" customHeight="1" hidden="1">
      <c r="A224" s="782" t="str">
        <f>'прил 7'!A247</f>
        <v>Закупка товаров, работ и услуг для обеспечения государственных (муниципальных) нужд</v>
      </c>
      <c r="B224" s="812" t="s">
        <v>74</v>
      </c>
      <c r="C224" s="823" t="s">
        <v>113</v>
      </c>
      <c r="D224" s="823" t="s">
        <v>102</v>
      </c>
      <c r="E224" s="910" t="str">
        <f>'прил 7'!D247</f>
        <v>24 1</v>
      </c>
      <c r="F224" s="941" t="s">
        <v>76</v>
      </c>
      <c r="G224" s="940" t="str">
        <f>'прил 7'!F247</f>
        <v>R2990</v>
      </c>
      <c r="H224" s="942">
        <v>200</v>
      </c>
      <c r="I224" s="817">
        <f>'прил 7'!H247</f>
        <v>0</v>
      </c>
      <c r="J224" s="24"/>
    </row>
    <row r="225" spans="1:10" s="193" customFormat="1" ht="44.25" customHeight="1" hidden="1">
      <c r="A225" s="782" t="str">
        <f>'прил 7'!A248</f>
        <v>Реализация мероприятий федеральной целевой программы "Увековечение памяти погибших при защите Отечества на 2019 - 2024 годы</v>
      </c>
      <c r="B225" s="812" t="s">
        <v>74</v>
      </c>
      <c r="C225" s="823" t="s">
        <v>113</v>
      </c>
      <c r="D225" s="823" t="s">
        <v>102</v>
      </c>
      <c r="E225" s="910" t="str">
        <f>'прил 7'!D248</f>
        <v>24 1</v>
      </c>
      <c r="F225" s="941" t="s">
        <v>76</v>
      </c>
      <c r="G225" s="940" t="str">
        <f>'прил 7'!F248</f>
        <v>L2990</v>
      </c>
      <c r="H225" s="942"/>
      <c r="I225" s="817">
        <f>'прил 7'!H248</f>
        <v>0</v>
      </c>
      <c r="J225" s="24"/>
    </row>
    <row r="226" spans="1:10" s="193" customFormat="1" ht="44.25" customHeight="1" hidden="1">
      <c r="A226" s="782" t="str">
        <f>'прил 7'!A249</f>
        <v>Закупка товаров, работ и услуг для обеспечения государственных (муниципальных) нужд</v>
      </c>
      <c r="B226" s="812" t="s">
        <v>74</v>
      </c>
      <c r="C226" s="823" t="s">
        <v>113</v>
      </c>
      <c r="D226" s="823" t="s">
        <v>102</v>
      </c>
      <c r="E226" s="910" t="str">
        <f>'прил 7'!D249</f>
        <v>24 1</v>
      </c>
      <c r="F226" s="941" t="s">
        <v>76</v>
      </c>
      <c r="G226" s="940" t="str">
        <f>'прил 7'!F249</f>
        <v>L2990</v>
      </c>
      <c r="H226" s="942">
        <v>200</v>
      </c>
      <c r="I226" s="817">
        <f>'прил 7'!H249</f>
        <v>0</v>
      </c>
      <c r="J226" s="24"/>
    </row>
    <row r="227" spans="1:9" s="193" customFormat="1" ht="21" hidden="1">
      <c r="A227" s="779" t="s">
        <v>126</v>
      </c>
      <c r="B227" s="809" t="s">
        <v>74</v>
      </c>
      <c r="C227" s="809" t="s">
        <v>91</v>
      </c>
      <c r="D227" s="809"/>
      <c r="E227" s="729"/>
      <c r="F227" s="690"/>
      <c r="G227" s="851"/>
      <c r="H227" s="812"/>
      <c r="I227" s="811">
        <f>+I228</f>
        <v>0</v>
      </c>
    </row>
    <row r="228" spans="1:9" s="193" customFormat="1" ht="21" hidden="1">
      <c r="A228" s="779" t="s">
        <v>518</v>
      </c>
      <c r="B228" s="809" t="s">
        <v>74</v>
      </c>
      <c r="C228" s="809" t="s">
        <v>91</v>
      </c>
      <c r="D228" s="809" t="s">
        <v>91</v>
      </c>
      <c r="E228" s="830"/>
      <c r="F228" s="836"/>
      <c r="G228" s="855"/>
      <c r="H228" s="812"/>
      <c r="I228" s="811">
        <f>+I229</f>
        <v>0</v>
      </c>
    </row>
    <row r="229" spans="1:9" s="193" customFormat="1" ht="93.75" customHeight="1" hidden="1">
      <c r="A229" s="779" t="s">
        <v>625</v>
      </c>
      <c r="B229" s="809" t="s">
        <v>74</v>
      </c>
      <c r="C229" s="809" t="s">
        <v>91</v>
      </c>
      <c r="D229" s="809" t="s">
        <v>91</v>
      </c>
      <c r="E229" s="690" t="s">
        <v>152</v>
      </c>
      <c r="F229" s="690"/>
      <c r="G229" s="851" t="s">
        <v>138</v>
      </c>
      <c r="H229" s="809"/>
      <c r="I229" s="811">
        <f>+I230</f>
        <v>0</v>
      </c>
    </row>
    <row r="230" spans="1:9" s="193" customFormat="1" ht="41.25" customHeight="1" hidden="1">
      <c r="A230" s="782" t="s">
        <v>626</v>
      </c>
      <c r="B230" s="812" t="s">
        <v>74</v>
      </c>
      <c r="C230" s="812" t="s">
        <v>91</v>
      </c>
      <c r="D230" s="812" t="s">
        <v>91</v>
      </c>
      <c r="E230" s="842" t="s">
        <v>128</v>
      </c>
      <c r="F230" s="839"/>
      <c r="G230" s="843" t="s">
        <v>138</v>
      </c>
      <c r="H230" s="812"/>
      <c r="I230" s="813">
        <f>I231</f>
        <v>0</v>
      </c>
    </row>
    <row r="231" spans="1:9" s="193" customFormat="1" ht="42" customHeight="1" hidden="1">
      <c r="A231" s="782" t="s">
        <v>348</v>
      </c>
      <c r="B231" s="812" t="s">
        <v>74</v>
      </c>
      <c r="C231" s="812" t="s">
        <v>91</v>
      </c>
      <c r="D231" s="812" t="s">
        <v>91</v>
      </c>
      <c r="E231" s="776" t="s">
        <v>349</v>
      </c>
      <c r="F231" s="685" t="s">
        <v>75</v>
      </c>
      <c r="G231" s="806" t="s">
        <v>350</v>
      </c>
      <c r="H231" s="812"/>
      <c r="I231" s="813">
        <f>I232</f>
        <v>0</v>
      </c>
    </row>
    <row r="232" spans="1:9" s="193" customFormat="1" ht="21" hidden="1">
      <c r="A232" s="782" t="s">
        <v>153</v>
      </c>
      <c r="B232" s="812" t="s">
        <v>74</v>
      </c>
      <c r="C232" s="812" t="s">
        <v>91</v>
      </c>
      <c r="D232" s="812" t="s">
        <v>91</v>
      </c>
      <c r="E232" s="842" t="s">
        <v>128</v>
      </c>
      <c r="F232" s="839" t="s">
        <v>75</v>
      </c>
      <c r="G232" s="843" t="s">
        <v>350</v>
      </c>
      <c r="H232" s="812"/>
      <c r="I232" s="813">
        <f>+I233</f>
        <v>0</v>
      </c>
    </row>
    <row r="233" spans="1:9" s="193" customFormat="1" ht="24" customHeight="1" hidden="1">
      <c r="A233" s="782" t="s">
        <v>432</v>
      </c>
      <c r="B233" s="812" t="s">
        <v>74</v>
      </c>
      <c r="C233" s="812" t="s">
        <v>91</v>
      </c>
      <c r="D233" s="812" t="s">
        <v>91</v>
      </c>
      <c r="E233" s="776" t="s">
        <v>128</v>
      </c>
      <c r="F233" s="685" t="s">
        <v>75</v>
      </c>
      <c r="G233" s="806" t="s">
        <v>350</v>
      </c>
      <c r="H233" s="812" t="s">
        <v>84</v>
      </c>
      <c r="I233" s="813">
        <f>'прил 7'!H256</f>
        <v>0</v>
      </c>
    </row>
    <row r="234" spans="1:9" s="124" customFormat="1" ht="20.25">
      <c r="A234" s="780" t="s">
        <v>116</v>
      </c>
      <c r="B234" s="809" t="s">
        <v>74</v>
      </c>
      <c r="C234" s="809" t="s">
        <v>117</v>
      </c>
      <c r="D234" s="809"/>
      <c r="E234" s="830"/>
      <c r="F234" s="836"/>
      <c r="G234" s="834"/>
      <c r="H234" s="809"/>
      <c r="I234" s="811">
        <f>+I235+I253</f>
        <v>3772022</v>
      </c>
    </row>
    <row r="235" spans="1:9" s="124" customFormat="1" ht="20.25">
      <c r="A235" s="780" t="s">
        <v>118</v>
      </c>
      <c r="B235" s="809" t="s">
        <v>74</v>
      </c>
      <c r="C235" s="809" t="s">
        <v>117</v>
      </c>
      <c r="D235" s="809" t="s">
        <v>75</v>
      </c>
      <c r="E235" s="729"/>
      <c r="F235" s="690"/>
      <c r="G235" s="729"/>
      <c r="H235" s="809"/>
      <c r="I235" s="811">
        <f>+I236</f>
        <v>3768040</v>
      </c>
    </row>
    <row r="236" spans="1:9" s="124" customFormat="1" ht="64.5" customHeight="1">
      <c r="A236" s="780" t="s">
        <v>715</v>
      </c>
      <c r="B236" s="809" t="s">
        <v>74</v>
      </c>
      <c r="C236" s="809" t="s">
        <v>117</v>
      </c>
      <c r="D236" s="809" t="s">
        <v>75</v>
      </c>
      <c r="E236" s="835" t="s">
        <v>137</v>
      </c>
      <c r="F236" s="836" t="s">
        <v>316</v>
      </c>
      <c r="G236" s="844" t="s">
        <v>318</v>
      </c>
      <c r="H236" s="809"/>
      <c r="I236" s="811">
        <f>+I237</f>
        <v>3768040</v>
      </c>
    </row>
    <row r="237" spans="1:9" s="124" customFormat="1" ht="27" customHeight="1">
      <c r="A237" s="781" t="s">
        <v>602</v>
      </c>
      <c r="B237" s="812" t="s">
        <v>74</v>
      </c>
      <c r="C237" s="812" t="s">
        <v>117</v>
      </c>
      <c r="D237" s="812" t="s">
        <v>75</v>
      </c>
      <c r="E237" s="685" t="s">
        <v>139</v>
      </c>
      <c r="F237" s="685" t="s">
        <v>316</v>
      </c>
      <c r="G237" s="807" t="s">
        <v>318</v>
      </c>
      <c r="H237" s="812"/>
      <c r="I237" s="813">
        <f>I238+I246</f>
        <v>3768040</v>
      </c>
    </row>
    <row r="238" spans="1:9" s="124" customFormat="1" ht="37.5" customHeight="1">
      <c r="A238" s="781" t="s">
        <v>351</v>
      </c>
      <c r="B238" s="812" t="s">
        <v>74</v>
      </c>
      <c r="C238" s="812" t="s">
        <v>117</v>
      </c>
      <c r="D238" s="812" t="s">
        <v>75</v>
      </c>
      <c r="E238" s="838" t="s">
        <v>139</v>
      </c>
      <c r="F238" s="839" t="s">
        <v>75</v>
      </c>
      <c r="G238" s="840" t="s">
        <v>318</v>
      </c>
      <c r="H238" s="812"/>
      <c r="I238" s="813">
        <f>I243+I241+I239</f>
        <v>3768040</v>
      </c>
    </row>
    <row r="239" spans="1:9" s="124" customFormat="1" ht="71.25" customHeight="1">
      <c r="A239" s="781" t="s">
        <v>696</v>
      </c>
      <c r="B239" s="812" t="s">
        <v>74</v>
      </c>
      <c r="C239" s="812" t="s">
        <v>117</v>
      </c>
      <c r="D239" s="812" t="s">
        <v>75</v>
      </c>
      <c r="E239" s="685" t="s">
        <v>139</v>
      </c>
      <c r="F239" s="685" t="s">
        <v>75</v>
      </c>
      <c r="G239" s="807" t="s">
        <v>355</v>
      </c>
      <c r="H239" s="812"/>
      <c r="I239" s="813">
        <f>I240</f>
        <v>521592</v>
      </c>
    </row>
    <row r="240" spans="1:9" s="124" customFormat="1" ht="88.5" customHeight="1">
      <c r="A240" s="781" t="s">
        <v>82</v>
      </c>
      <c r="B240" s="812" t="s">
        <v>74</v>
      </c>
      <c r="C240" s="812" t="s">
        <v>117</v>
      </c>
      <c r="D240" s="812" t="s">
        <v>75</v>
      </c>
      <c r="E240" s="838" t="s">
        <v>139</v>
      </c>
      <c r="F240" s="839" t="s">
        <v>75</v>
      </c>
      <c r="G240" s="840" t="s">
        <v>355</v>
      </c>
      <c r="H240" s="812" t="s">
        <v>77</v>
      </c>
      <c r="I240" s="813">
        <f>'прил 7'!H263</f>
        <v>521592</v>
      </c>
    </row>
    <row r="241" spans="1:9" s="124" customFormat="1" ht="68.25" customHeight="1">
      <c r="A241" s="781" t="s">
        <v>519</v>
      </c>
      <c r="B241" s="812" t="s">
        <v>74</v>
      </c>
      <c r="C241" s="812" t="s">
        <v>117</v>
      </c>
      <c r="D241" s="812" t="s">
        <v>75</v>
      </c>
      <c r="E241" s="685" t="s">
        <v>139</v>
      </c>
      <c r="F241" s="685" t="s">
        <v>75</v>
      </c>
      <c r="G241" s="807" t="s">
        <v>520</v>
      </c>
      <c r="H241" s="812"/>
      <c r="I241" s="813">
        <f>I242</f>
        <v>1309979</v>
      </c>
    </row>
    <row r="242" spans="1:9" s="124" customFormat="1" ht="80.25" customHeight="1">
      <c r="A242" s="781" t="s">
        <v>82</v>
      </c>
      <c r="B242" s="812" t="s">
        <v>74</v>
      </c>
      <c r="C242" s="812" t="s">
        <v>117</v>
      </c>
      <c r="D242" s="812" t="s">
        <v>75</v>
      </c>
      <c r="E242" s="838" t="s">
        <v>139</v>
      </c>
      <c r="F242" s="839" t="s">
        <v>75</v>
      </c>
      <c r="G242" s="840" t="s">
        <v>520</v>
      </c>
      <c r="H242" s="812" t="s">
        <v>77</v>
      </c>
      <c r="I242" s="813">
        <f>'прил 7'!H265</f>
        <v>1309979</v>
      </c>
    </row>
    <row r="243" spans="1:9" s="124" customFormat="1" ht="46.5" customHeight="1">
      <c r="A243" s="782" t="s">
        <v>140</v>
      </c>
      <c r="B243" s="812" t="s">
        <v>74</v>
      </c>
      <c r="C243" s="812" t="s">
        <v>117</v>
      </c>
      <c r="D243" s="812" t="s">
        <v>75</v>
      </c>
      <c r="E243" s="685" t="s">
        <v>139</v>
      </c>
      <c r="F243" s="685" t="s">
        <v>75</v>
      </c>
      <c r="G243" s="807" t="s">
        <v>324</v>
      </c>
      <c r="H243" s="812"/>
      <c r="I243" s="813">
        <f>I244+I245</f>
        <v>1936469</v>
      </c>
    </row>
    <row r="244" spans="1:9" s="124" customFormat="1" ht="38.25" customHeight="1">
      <c r="A244" s="782" t="s">
        <v>432</v>
      </c>
      <c r="B244" s="812" t="s">
        <v>74</v>
      </c>
      <c r="C244" s="812" t="s">
        <v>117</v>
      </c>
      <c r="D244" s="812" t="s">
        <v>75</v>
      </c>
      <c r="E244" s="838" t="s">
        <v>139</v>
      </c>
      <c r="F244" s="839" t="s">
        <v>75</v>
      </c>
      <c r="G244" s="840" t="s">
        <v>324</v>
      </c>
      <c r="H244" s="812" t="s">
        <v>84</v>
      </c>
      <c r="I244" s="813">
        <f>'прил 7'!H267</f>
        <v>1718970</v>
      </c>
    </row>
    <row r="245" spans="1:9" s="124" customFormat="1" ht="22.5" customHeight="1">
      <c r="A245" s="782" t="s">
        <v>85</v>
      </c>
      <c r="B245" s="812" t="s">
        <v>74</v>
      </c>
      <c r="C245" s="812" t="s">
        <v>117</v>
      </c>
      <c r="D245" s="812" t="s">
        <v>75</v>
      </c>
      <c r="E245" s="838" t="s">
        <v>139</v>
      </c>
      <c r="F245" s="839" t="s">
        <v>75</v>
      </c>
      <c r="G245" s="840" t="s">
        <v>324</v>
      </c>
      <c r="H245" s="812" t="s">
        <v>86</v>
      </c>
      <c r="I245" s="813">
        <f>'прил 7'!H268</f>
        <v>217499</v>
      </c>
    </row>
    <row r="246" spans="1:9" s="124" customFormat="1" ht="41.25" customHeight="1" hidden="1">
      <c r="A246" s="782" t="str">
        <f>'прил 7'!A269</f>
        <v>Основное мероприятие «Проведение капитального ремонта учреждений культуры»</v>
      </c>
      <c r="B246" s="812" t="s">
        <v>74</v>
      </c>
      <c r="C246" s="812" t="s">
        <v>117</v>
      </c>
      <c r="D246" s="812" t="s">
        <v>75</v>
      </c>
      <c r="E246" s="838" t="s">
        <v>139</v>
      </c>
      <c r="F246" s="839" t="s">
        <v>81</v>
      </c>
      <c r="G246" s="840"/>
      <c r="H246" s="812"/>
      <c r="I246" s="813">
        <f>'прил 7'!H269</f>
        <v>0</v>
      </c>
    </row>
    <row r="247" spans="1:9" s="124" customFormat="1" ht="31.5" customHeight="1" hidden="1">
      <c r="A247" s="782" t="str">
        <f>'прил 7'!A270</f>
        <v>Мероприятия по проведению капитального ремонта учреждений культуры</v>
      </c>
      <c r="B247" s="812" t="s">
        <v>74</v>
      </c>
      <c r="C247" s="812" t="s">
        <v>117</v>
      </c>
      <c r="D247" s="812" t="s">
        <v>75</v>
      </c>
      <c r="E247" s="838" t="s">
        <v>139</v>
      </c>
      <c r="F247" s="839" t="s">
        <v>81</v>
      </c>
      <c r="G247" s="840" t="s">
        <v>761</v>
      </c>
      <c r="H247" s="812"/>
      <c r="I247" s="813">
        <f>'прил 7'!H270</f>
        <v>0</v>
      </c>
    </row>
    <row r="248" spans="1:9" s="124" customFormat="1" ht="42.75" customHeight="1" hidden="1">
      <c r="A248" s="782" t="str">
        <f>'прил 7'!A271</f>
        <v>Закупка товаров, работ и услуг для обеспечения государственных (муниципальных) нужд</v>
      </c>
      <c r="B248" s="812" t="s">
        <v>74</v>
      </c>
      <c r="C248" s="812" t="s">
        <v>117</v>
      </c>
      <c r="D248" s="812" t="s">
        <v>75</v>
      </c>
      <c r="E248" s="838" t="s">
        <v>139</v>
      </c>
      <c r="F248" s="839" t="s">
        <v>81</v>
      </c>
      <c r="G248" s="840" t="s">
        <v>761</v>
      </c>
      <c r="H248" s="812" t="s">
        <v>84</v>
      </c>
      <c r="I248" s="813">
        <f>'прил 7'!H271</f>
        <v>0</v>
      </c>
    </row>
    <row r="249" spans="1:9" s="124" customFormat="1" ht="46.5" customHeight="1" hidden="1">
      <c r="A249" s="782" t="str">
        <f>'прил 7'!A272</f>
        <v>Реализация мероприятий по проведению капитального ремонта учреждений культуры</v>
      </c>
      <c r="B249" s="812" t="s">
        <v>74</v>
      </c>
      <c r="C249" s="812" t="s">
        <v>117</v>
      </c>
      <c r="D249" s="812" t="s">
        <v>75</v>
      </c>
      <c r="E249" s="838" t="s">
        <v>139</v>
      </c>
      <c r="F249" s="839" t="s">
        <v>81</v>
      </c>
      <c r="G249" s="840" t="s">
        <v>762</v>
      </c>
      <c r="H249" s="812"/>
      <c r="I249" s="813">
        <f>'прил 7'!H272</f>
        <v>0</v>
      </c>
    </row>
    <row r="250" spans="1:9" s="124" customFormat="1" ht="42.75" customHeight="1" hidden="1">
      <c r="A250" s="782" t="str">
        <f>'прил 7'!A273</f>
        <v>Закупка товаров, работ и услуг для обеспечения государственных (муниципальных) нужд</v>
      </c>
      <c r="B250" s="812" t="s">
        <v>74</v>
      </c>
      <c r="C250" s="812" t="s">
        <v>117</v>
      </c>
      <c r="D250" s="812" t="s">
        <v>75</v>
      </c>
      <c r="E250" s="838" t="s">
        <v>139</v>
      </c>
      <c r="F250" s="839" t="s">
        <v>81</v>
      </c>
      <c r="G250" s="840" t="s">
        <v>762</v>
      </c>
      <c r="H250" s="812" t="s">
        <v>84</v>
      </c>
      <c r="I250" s="813">
        <f>'прил 7'!H273</f>
        <v>0</v>
      </c>
    </row>
    <row r="251" spans="1:9" s="124" customFormat="1" ht="42.75" customHeight="1" hidden="1">
      <c r="A251" s="782" t="str">
        <f>'прил 7'!A274</f>
        <v>Обеспечение реализации мероприятий по проведению капитального ремонта учреждений культуры</v>
      </c>
      <c r="B251" s="812" t="s">
        <v>74</v>
      </c>
      <c r="C251" s="812" t="s">
        <v>117</v>
      </c>
      <c r="D251" s="812" t="s">
        <v>75</v>
      </c>
      <c r="E251" s="838" t="s">
        <v>139</v>
      </c>
      <c r="F251" s="839" t="s">
        <v>81</v>
      </c>
      <c r="G251" s="840" t="s">
        <v>770</v>
      </c>
      <c r="H251" s="812"/>
      <c r="I251" s="813">
        <f>'прил 7'!H274</f>
        <v>0</v>
      </c>
    </row>
    <row r="252" spans="1:9" s="124" customFormat="1" ht="42.75" customHeight="1" hidden="1">
      <c r="A252" s="782" t="str">
        <f>'прил 7'!A275</f>
        <v>Закупка товаров, работ и услуг для обеспечения государственных (муниципальных) нужд</v>
      </c>
      <c r="B252" s="812" t="s">
        <v>74</v>
      </c>
      <c r="C252" s="812" t="s">
        <v>117</v>
      </c>
      <c r="D252" s="812" t="s">
        <v>75</v>
      </c>
      <c r="E252" s="838" t="s">
        <v>139</v>
      </c>
      <c r="F252" s="839" t="s">
        <v>81</v>
      </c>
      <c r="G252" s="840" t="s">
        <v>770</v>
      </c>
      <c r="H252" s="812" t="s">
        <v>84</v>
      </c>
      <c r="I252" s="813">
        <f>'прил 7'!H275</f>
        <v>0</v>
      </c>
    </row>
    <row r="253" spans="1:9" s="193" customFormat="1" ht="25.5" customHeight="1">
      <c r="A253" s="780" t="s">
        <v>290</v>
      </c>
      <c r="B253" s="809" t="s">
        <v>74</v>
      </c>
      <c r="C253" s="809" t="s">
        <v>117</v>
      </c>
      <c r="D253" s="809" t="s">
        <v>81</v>
      </c>
      <c r="E253" s="830"/>
      <c r="F253" s="836"/>
      <c r="G253" s="834"/>
      <c r="H253" s="809"/>
      <c r="I253" s="811">
        <f>+I254</f>
        <v>3982</v>
      </c>
    </row>
    <row r="254" spans="1:9" s="193" customFormat="1" ht="60.75">
      <c r="A254" s="780" t="s">
        <v>715</v>
      </c>
      <c r="B254" s="809" t="s">
        <v>74</v>
      </c>
      <c r="C254" s="809" t="s">
        <v>117</v>
      </c>
      <c r="D254" s="809" t="s">
        <v>81</v>
      </c>
      <c r="E254" s="690" t="s">
        <v>137</v>
      </c>
      <c r="F254" s="690"/>
      <c r="G254" s="837" t="s">
        <v>138</v>
      </c>
      <c r="H254" s="809"/>
      <c r="I254" s="811">
        <f>+I255</f>
        <v>3982</v>
      </c>
    </row>
    <row r="255" spans="1:9" s="193" customFormat="1" ht="42">
      <c r="A255" s="781" t="s">
        <v>619</v>
      </c>
      <c r="B255" s="812" t="s">
        <v>74</v>
      </c>
      <c r="C255" s="812" t="s">
        <v>117</v>
      </c>
      <c r="D255" s="812" t="s">
        <v>81</v>
      </c>
      <c r="E255" s="838" t="s">
        <v>291</v>
      </c>
      <c r="F255" s="839"/>
      <c r="G255" s="840" t="s">
        <v>138</v>
      </c>
      <c r="H255" s="812"/>
      <c r="I255" s="813">
        <f>I257</f>
        <v>3982</v>
      </c>
    </row>
    <row r="256" spans="1:9" s="193" customFormat="1" ht="144" customHeight="1">
      <c r="A256" s="782" t="s">
        <v>453</v>
      </c>
      <c r="B256" s="812" t="s">
        <v>74</v>
      </c>
      <c r="C256" s="812" t="s">
        <v>117</v>
      </c>
      <c r="D256" s="812" t="s">
        <v>81</v>
      </c>
      <c r="E256" s="776" t="s">
        <v>291</v>
      </c>
      <c r="F256" s="685" t="s">
        <v>76</v>
      </c>
      <c r="G256" s="806" t="s">
        <v>318</v>
      </c>
      <c r="H256" s="812"/>
      <c r="I256" s="813">
        <f>I257</f>
        <v>3982</v>
      </c>
    </row>
    <row r="257" spans="1:9" s="193" customFormat="1" ht="21">
      <c r="A257" s="782" t="s">
        <v>356</v>
      </c>
      <c r="B257" s="812" t="s">
        <v>74</v>
      </c>
      <c r="C257" s="812" t="s">
        <v>117</v>
      </c>
      <c r="D257" s="812" t="s">
        <v>81</v>
      </c>
      <c r="E257" s="838" t="s">
        <v>291</v>
      </c>
      <c r="F257" s="839" t="s">
        <v>76</v>
      </c>
      <c r="G257" s="840" t="s">
        <v>454</v>
      </c>
      <c r="H257" s="812"/>
      <c r="I257" s="813">
        <f>SUM(I258:I258)</f>
        <v>3982</v>
      </c>
    </row>
    <row r="258" spans="1:9" s="193" customFormat="1" ht="42">
      <c r="A258" s="781" t="s">
        <v>432</v>
      </c>
      <c r="B258" s="812" t="s">
        <v>74</v>
      </c>
      <c r="C258" s="812" t="s">
        <v>117</v>
      </c>
      <c r="D258" s="812" t="s">
        <v>81</v>
      </c>
      <c r="E258" s="685" t="s">
        <v>291</v>
      </c>
      <c r="F258" s="685" t="s">
        <v>76</v>
      </c>
      <c r="G258" s="807" t="s">
        <v>454</v>
      </c>
      <c r="H258" s="812" t="s">
        <v>84</v>
      </c>
      <c r="I258" s="813">
        <f>'прил 7'!H281</f>
        <v>3982</v>
      </c>
    </row>
    <row r="259" spans="1:9" s="193" customFormat="1" ht="21" hidden="1">
      <c r="A259" s="779" t="s">
        <v>119</v>
      </c>
      <c r="B259" s="812" t="s">
        <v>74</v>
      </c>
      <c r="C259" s="809" t="s">
        <v>125</v>
      </c>
      <c r="D259" s="809"/>
      <c r="E259" s="835"/>
      <c r="F259" s="836"/>
      <c r="G259" s="844"/>
      <c r="H259" s="809"/>
      <c r="I259" s="811">
        <f aca="true" t="shared" si="0" ref="I259:I264">I260</f>
        <v>0</v>
      </c>
    </row>
    <row r="260" spans="1:9" s="193" customFormat="1" ht="21" hidden="1">
      <c r="A260" s="779" t="s">
        <v>120</v>
      </c>
      <c r="B260" s="812" t="s">
        <v>74</v>
      </c>
      <c r="C260" s="809" t="s">
        <v>125</v>
      </c>
      <c r="D260" s="809" t="s">
        <v>75</v>
      </c>
      <c r="E260" s="690"/>
      <c r="F260" s="690"/>
      <c r="G260" s="837"/>
      <c r="H260" s="809"/>
      <c r="I260" s="811">
        <f t="shared" si="0"/>
        <v>0</v>
      </c>
    </row>
    <row r="261" spans="1:9" s="193" customFormat="1" ht="60.75" hidden="1">
      <c r="A261" s="779" t="s">
        <v>492</v>
      </c>
      <c r="B261" s="812" t="s">
        <v>74</v>
      </c>
      <c r="C261" s="809" t="s">
        <v>125</v>
      </c>
      <c r="D261" s="809" t="s">
        <v>75</v>
      </c>
      <c r="E261" s="830" t="s">
        <v>99</v>
      </c>
      <c r="F261" s="836" t="s">
        <v>316</v>
      </c>
      <c r="G261" s="844" t="s">
        <v>318</v>
      </c>
      <c r="H261" s="809"/>
      <c r="I261" s="811">
        <f t="shared" si="0"/>
        <v>0</v>
      </c>
    </row>
    <row r="262" spans="1:9" s="193" customFormat="1" ht="63" hidden="1">
      <c r="A262" s="781" t="s">
        <v>500</v>
      </c>
      <c r="B262" s="812" t="s">
        <v>74</v>
      </c>
      <c r="C262" s="812" t="s">
        <v>125</v>
      </c>
      <c r="D262" s="812" t="s">
        <v>75</v>
      </c>
      <c r="E262" s="776" t="s">
        <v>154</v>
      </c>
      <c r="F262" s="685" t="s">
        <v>316</v>
      </c>
      <c r="G262" s="807" t="s">
        <v>318</v>
      </c>
      <c r="H262" s="812"/>
      <c r="I262" s="813">
        <f t="shared" si="0"/>
        <v>0</v>
      </c>
    </row>
    <row r="263" spans="1:9" s="193" customFormat="1" ht="63" hidden="1">
      <c r="A263" s="782" t="s">
        <v>705</v>
      </c>
      <c r="B263" s="812" t="s">
        <v>74</v>
      </c>
      <c r="C263" s="812" t="s">
        <v>125</v>
      </c>
      <c r="D263" s="812" t="s">
        <v>75</v>
      </c>
      <c r="E263" s="842" t="s">
        <v>154</v>
      </c>
      <c r="F263" s="839" t="s">
        <v>76</v>
      </c>
      <c r="G263" s="840" t="s">
        <v>318</v>
      </c>
      <c r="H263" s="812"/>
      <c r="I263" s="813">
        <f t="shared" si="0"/>
        <v>0</v>
      </c>
    </row>
    <row r="264" spans="1:9" s="193" customFormat="1" ht="42" hidden="1">
      <c r="A264" s="782" t="s">
        <v>121</v>
      </c>
      <c r="B264" s="812" t="s">
        <v>74</v>
      </c>
      <c r="C264" s="812" t="s">
        <v>125</v>
      </c>
      <c r="D264" s="812" t="s">
        <v>75</v>
      </c>
      <c r="E264" s="776" t="s">
        <v>154</v>
      </c>
      <c r="F264" s="685" t="s">
        <v>76</v>
      </c>
      <c r="G264" s="807" t="s">
        <v>704</v>
      </c>
      <c r="H264" s="812"/>
      <c r="I264" s="813">
        <f t="shared" si="0"/>
        <v>0</v>
      </c>
    </row>
    <row r="265" spans="1:9" s="193" customFormat="1" ht="21" hidden="1">
      <c r="A265" s="781" t="s">
        <v>706</v>
      </c>
      <c r="B265" s="812" t="s">
        <v>74</v>
      </c>
      <c r="C265" s="812" t="s">
        <v>125</v>
      </c>
      <c r="D265" s="812" t="s">
        <v>75</v>
      </c>
      <c r="E265" s="842" t="s">
        <v>154</v>
      </c>
      <c r="F265" s="839" t="s">
        <v>76</v>
      </c>
      <c r="G265" s="840" t="s">
        <v>704</v>
      </c>
      <c r="H265" s="812" t="s">
        <v>123</v>
      </c>
      <c r="I265" s="813">
        <v>0</v>
      </c>
    </row>
    <row r="266" spans="1:9" s="169" customFormat="1" ht="21">
      <c r="A266" s="779" t="s">
        <v>129</v>
      </c>
      <c r="B266" s="809" t="s">
        <v>74</v>
      </c>
      <c r="C266" s="778">
        <v>11</v>
      </c>
      <c r="D266" s="809"/>
      <c r="E266" s="685"/>
      <c r="F266" s="685"/>
      <c r="G266" s="806"/>
      <c r="H266" s="812"/>
      <c r="I266" s="811">
        <f>+I267</f>
        <v>5000</v>
      </c>
    </row>
    <row r="267" spans="1:9" s="169" customFormat="1" ht="21">
      <c r="A267" s="779" t="s">
        <v>130</v>
      </c>
      <c r="B267" s="809" t="s">
        <v>74</v>
      </c>
      <c r="C267" s="778">
        <v>11</v>
      </c>
      <c r="D267" s="809" t="s">
        <v>76</v>
      </c>
      <c r="E267" s="830"/>
      <c r="F267" s="836"/>
      <c r="G267" s="855"/>
      <c r="H267" s="812"/>
      <c r="I267" s="811">
        <f>+I268</f>
        <v>5000</v>
      </c>
    </row>
    <row r="268" spans="1:9" s="270" customFormat="1" ht="102">
      <c r="A268" s="779" t="s">
        <v>943</v>
      </c>
      <c r="B268" s="809" t="s">
        <v>74</v>
      </c>
      <c r="C268" s="809" t="s">
        <v>131</v>
      </c>
      <c r="D268" s="809" t="s">
        <v>76</v>
      </c>
      <c r="E268" s="729" t="s">
        <v>152</v>
      </c>
      <c r="F268" s="690" t="s">
        <v>316</v>
      </c>
      <c r="G268" s="851" t="s">
        <v>318</v>
      </c>
      <c r="H268" s="809"/>
      <c r="I268" s="811">
        <f>+I269</f>
        <v>5000</v>
      </c>
    </row>
    <row r="269" spans="1:9" s="169" customFormat="1" ht="42">
      <c r="A269" s="781" t="s">
        <v>601</v>
      </c>
      <c r="B269" s="812" t="s">
        <v>74</v>
      </c>
      <c r="C269" s="812" t="s">
        <v>131</v>
      </c>
      <c r="D269" s="812" t="s">
        <v>76</v>
      </c>
      <c r="E269" s="842" t="s">
        <v>132</v>
      </c>
      <c r="F269" s="839" t="s">
        <v>316</v>
      </c>
      <c r="G269" s="843" t="s">
        <v>318</v>
      </c>
      <c r="H269" s="812"/>
      <c r="I269" s="813">
        <f>I270</f>
        <v>5000</v>
      </c>
    </row>
    <row r="270" spans="1:9" s="169" customFormat="1" ht="42">
      <c r="A270" s="782" t="s">
        <v>360</v>
      </c>
      <c r="B270" s="812" t="s">
        <v>74</v>
      </c>
      <c r="C270" s="812" t="s">
        <v>131</v>
      </c>
      <c r="D270" s="812" t="s">
        <v>76</v>
      </c>
      <c r="E270" s="776" t="s">
        <v>361</v>
      </c>
      <c r="F270" s="685" t="s">
        <v>75</v>
      </c>
      <c r="G270" s="806" t="s">
        <v>318</v>
      </c>
      <c r="H270" s="812"/>
      <c r="I270" s="813">
        <f>I271+I273</f>
        <v>5000</v>
      </c>
    </row>
    <row r="271" spans="1:9" s="169" customFormat="1" ht="63" hidden="1">
      <c r="A271" s="782" t="s">
        <v>243</v>
      </c>
      <c r="B271" s="812" t="s">
        <v>74</v>
      </c>
      <c r="C271" s="812" t="s">
        <v>131</v>
      </c>
      <c r="D271" s="812" t="s">
        <v>76</v>
      </c>
      <c r="E271" s="842" t="s">
        <v>132</v>
      </c>
      <c r="F271" s="839" t="s">
        <v>75</v>
      </c>
      <c r="G271" s="843" t="s">
        <v>362</v>
      </c>
      <c r="H271" s="812"/>
      <c r="I271" s="813">
        <f>+I272</f>
        <v>0</v>
      </c>
    </row>
    <row r="272" spans="1:9" s="169" customFormat="1" ht="42" hidden="1">
      <c r="A272" s="782" t="s">
        <v>432</v>
      </c>
      <c r="B272" s="812" t="s">
        <v>74</v>
      </c>
      <c r="C272" s="812" t="s">
        <v>131</v>
      </c>
      <c r="D272" s="812" t="s">
        <v>76</v>
      </c>
      <c r="E272" s="776" t="s">
        <v>132</v>
      </c>
      <c r="F272" s="685" t="s">
        <v>75</v>
      </c>
      <c r="G272" s="806" t="s">
        <v>362</v>
      </c>
      <c r="H272" s="812" t="s">
        <v>84</v>
      </c>
      <c r="I272" s="813">
        <f>'прил 7'!H295</f>
        <v>0</v>
      </c>
    </row>
    <row r="273" spans="1:9" s="169" customFormat="1" ht="42">
      <c r="A273" s="782" t="s">
        <v>244</v>
      </c>
      <c r="B273" s="812" t="s">
        <v>74</v>
      </c>
      <c r="C273" s="812" t="s">
        <v>131</v>
      </c>
      <c r="D273" s="812" t="s">
        <v>76</v>
      </c>
      <c r="E273" s="842" t="s">
        <v>132</v>
      </c>
      <c r="F273" s="839" t="s">
        <v>75</v>
      </c>
      <c r="G273" s="843" t="s">
        <v>363</v>
      </c>
      <c r="H273" s="812"/>
      <c r="I273" s="813">
        <f>+I274</f>
        <v>5000</v>
      </c>
    </row>
    <row r="274" spans="1:9" s="169" customFormat="1" ht="42">
      <c r="A274" s="782" t="s">
        <v>432</v>
      </c>
      <c r="B274" s="812" t="s">
        <v>74</v>
      </c>
      <c r="C274" s="812" t="s">
        <v>131</v>
      </c>
      <c r="D274" s="812" t="s">
        <v>76</v>
      </c>
      <c r="E274" s="842" t="s">
        <v>132</v>
      </c>
      <c r="F274" s="839" t="s">
        <v>75</v>
      </c>
      <c r="G274" s="843" t="s">
        <v>363</v>
      </c>
      <c r="H274" s="812" t="s">
        <v>84</v>
      </c>
      <c r="I274" s="813">
        <f>'прил 7'!H297</f>
        <v>5000</v>
      </c>
    </row>
    <row r="275" spans="1:9" s="169" customFormat="1" ht="21">
      <c r="A275" s="861"/>
      <c r="B275" s="862"/>
      <c r="C275" s="863"/>
      <c r="D275" s="863"/>
      <c r="E275" s="863"/>
      <c r="F275" s="863"/>
      <c r="G275" s="900"/>
      <c r="H275" s="863"/>
      <c r="I275" s="868"/>
    </row>
    <row r="276" spans="1:9" s="169" customFormat="1" ht="21">
      <c r="A276" s="692"/>
      <c r="B276" s="723"/>
      <c r="C276" s="693"/>
      <c r="D276" s="693"/>
      <c r="E276" s="693"/>
      <c r="F276" s="693"/>
      <c r="G276" s="694"/>
      <c r="H276" s="693"/>
      <c r="I276" s="695"/>
    </row>
    <row r="277" spans="1:9" s="169" customFormat="1" ht="18">
      <c r="A277" s="708"/>
      <c r="B277" s="13"/>
      <c r="C277" s="13"/>
      <c r="D277" s="13"/>
      <c r="E277" s="13"/>
      <c r="F277" s="13"/>
      <c r="G277" s="709"/>
      <c r="H277" s="13"/>
      <c r="I277" s="442"/>
    </row>
    <row r="278" spans="1:9" s="169" customFormat="1" ht="18">
      <c r="A278" s="708"/>
      <c r="B278" s="13"/>
      <c r="C278" s="13"/>
      <c r="D278" s="13"/>
      <c r="E278" s="13"/>
      <c r="F278" s="13"/>
      <c r="G278" s="709"/>
      <c r="H278" s="13"/>
      <c r="I278" s="442"/>
    </row>
    <row r="279" spans="1:9" s="169" customFormat="1" ht="18">
      <c r="A279" s="708"/>
      <c r="B279" s="13"/>
      <c r="C279" s="13"/>
      <c r="D279" s="13"/>
      <c r="E279" s="13"/>
      <c r="F279" s="13"/>
      <c r="G279" s="709"/>
      <c r="H279" s="13"/>
      <c r="I279" s="442"/>
    </row>
    <row r="280" spans="1:9" s="169" customFormat="1" ht="18">
      <c r="A280" s="708"/>
      <c r="B280" s="13"/>
      <c r="C280" s="13"/>
      <c r="D280" s="13"/>
      <c r="E280" s="13"/>
      <c r="F280" s="13"/>
      <c r="G280" s="709"/>
      <c r="H280" s="13"/>
      <c r="I280" s="442"/>
    </row>
    <row r="281" spans="1:9" s="169" customFormat="1" ht="18">
      <c r="A281" s="708"/>
      <c r="B281" s="13"/>
      <c r="C281" s="13"/>
      <c r="D281" s="13"/>
      <c r="E281" s="13"/>
      <c r="F281" s="13"/>
      <c r="G281" s="709"/>
      <c r="H281" s="13"/>
      <c r="I281" s="442"/>
    </row>
    <row r="282" spans="1:9" s="169" customFormat="1" ht="18">
      <c r="A282" s="708"/>
      <c r="B282" s="13"/>
      <c r="C282" s="13"/>
      <c r="D282" s="13"/>
      <c r="E282" s="13"/>
      <c r="F282" s="13"/>
      <c r="G282" s="709"/>
      <c r="H282" s="13"/>
      <c r="I282" s="442"/>
    </row>
    <row r="283" spans="1:9" s="169" customFormat="1" ht="18">
      <c r="A283" s="708"/>
      <c r="B283" s="13"/>
      <c r="C283" s="13"/>
      <c r="D283" s="13"/>
      <c r="E283" s="13"/>
      <c r="F283" s="13"/>
      <c r="G283" s="709"/>
      <c r="H283" s="13"/>
      <c r="I283" s="442"/>
    </row>
    <row r="284" spans="1:9" s="169" customFormat="1" ht="18">
      <c r="A284" s="708"/>
      <c r="B284" s="13"/>
      <c r="C284" s="13"/>
      <c r="D284" s="13"/>
      <c r="E284" s="13"/>
      <c r="F284" s="13"/>
      <c r="G284" s="709"/>
      <c r="H284" s="13"/>
      <c r="I284" s="442"/>
    </row>
    <row r="285" spans="1:9" s="169" customFormat="1" ht="18">
      <c r="A285" s="708"/>
      <c r="B285" s="13"/>
      <c r="C285" s="13"/>
      <c r="D285" s="13"/>
      <c r="E285" s="13"/>
      <c r="F285" s="13"/>
      <c r="G285" s="709"/>
      <c r="H285" s="13"/>
      <c r="I285" s="442"/>
    </row>
    <row r="286" spans="1:9" s="169" customFormat="1" ht="18">
      <c r="A286" s="708"/>
      <c r="B286" s="13"/>
      <c r="C286" s="13"/>
      <c r="D286" s="13"/>
      <c r="E286" s="13"/>
      <c r="F286" s="13"/>
      <c r="G286" s="709"/>
      <c r="H286" s="13"/>
      <c r="I286" s="442"/>
    </row>
    <row r="287" spans="1:9" s="169" customFormat="1" ht="18">
      <c r="A287" s="708"/>
      <c r="B287" s="13"/>
      <c r="C287" s="13"/>
      <c r="D287" s="13"/>
      <c r="E287" s="13"/>
      <c r="F287" s="13"/>
      <c r="G287" s="709"/>
      <c r="H287" s="13"/>
      <c r="I287" s="442"/>
    </row>
    <row r="288" spans="1:9" s="169" customFormat="1" ht="18">
      <c r="A288" s="708"/>
      <c r="B288" s="13"/>
      <c r="C288" s="13"/>
      <c r="D288" s="13"/>
      <c r="E288" s="13"/>
      <c r="F288" s="13"/>
      <c r="G288" s="709"/>
      <c r="H288" s="13"/>
      <c r="I288" s="442"/>
    </row>
    <row r="289" spans="1:9" s="169" customFormat="1" ht="18">
      <c r="A289" s="708"/>
      <c r="B289" s="13"/>
      <c r="C289" s="13"/>
      <c r="D289" s="13"/>
      <c r="E289" s="13"/>
      <c r="F289" s="13"/>
      <c r="G289" s="709"/>
      <c r="H289" s="13"/>
      <c r="I289" s="442"/>
    </row>
    <row r="290" spans="1:9" s="169" customFormat="1" ht="18">
      <c r="A290" s="708"/>
      <c r="B290" s="13"/>
      <c r="C290" s="13"/>
      <c r="D290" s="13"/>
      <c r="E290" s="13"/>
      <c r="F290" s="13"/>
      <c r="G290" s="709"/>
      <c r="H290" s="13"/>
      <c r="I290" s="442"/>
    </row>
    <row r="291" spans="1:9" s="169" customFormat="1" ht="18">
      <c r="A291" s="708"/>
      <c r="B291" s="13"/>
      <c r="C291" s="13"/>
      <c r="D291" s="13"/>
      <c r="E291" s="13"/>
      <c r="F291" s="13"/>
      <c r="G291" s="709"/>
      <c r="H291" s="13"/>
      <c r="I291" s="442"/>
    </row>
    <row r="292" spans="1:9" s="169" customFormat="1" ht="18">
      <c r="A292" s="708"/>
      <c r="B292" s="13"/>
      <c r="C292" s="13"/>
      <c r="D292" s="13"/>
      <c r="E292" s="13"/>
      <c r="F292" s="13"/>
      <c r="G292" s="709"/>
      <c r="H292" s="13"/>
      <c r="I292" s="442"/>
    </row>
    <row r="293" spans="1:9" s="169" customFormat="1" ht="18">
      <c r="A293" s="708"/>
      <c r="B293" s="13"/>
      <c r="C293" s="13"/>
      <c r="D293" s="13"/>
      <c r="E293" s="13"/>
      <c r="F293" s="13"/>
      <c r="G293" s="709"/>
      <c r="H293" s="13"/>
      <c r="I293" s="442"/>
    </row>
    <row r="294" spans="1:9" s="169" customFormat="1" ht="18">
      <c r="A294" s="708"/>
      <c r="B294" s="13"/>
      <c r="C294" s="13"/>
      <c r="D294" s="13"/>
      <c r="E294" s="13"/>
      <c r="F294" s="13"/>
      <c r="G294" s="709"/>
      <c r="H294" s="13"/>
      <c r="I294" s="442"/>
    </row>
    <row r="295" spans="1:9" s="169" customFormat="1" ht="18">
      <c r="A295" s="708"/>
      <c r="B295" s="13"/>
      <c r="C295" s="13"/>
      <c r="D295" s="13"/>
      <c r="E295" s="13"/>
      <c r="F295" s="13"/>
      <c r="G295" s="709"/>
      <c r="H295" s="13"/>
      <c r="I295" s="442"/>
    </row>
    <row r="296" spans="1:9" s="169" customFormat="1" ht="18">
      <c r="A296" s="708"/>
      <c r="B296" s="13"/>
      <c r="C296" s="13"/>
      <c r="D296" s="13"/>
      <c r="E296" s="13"/>
      <c r="F296" s="13"/>
      <c r="G296" s="709"/>
      <c r="H296" s="13"/>
      <c r="I296" s="442"/>
    </row>
    <row r="297" spans="1:9" s="169" customFormat="1" ht="18">
      <c r="A297" s="708"/>
      <c r="B297" s="13"/>
      <c r="C297" s="13"/>
      <c r="D297" s="13"/>
      <c r="E297" s="13"/>
      <c r="F297" s="13"/>
      <c r="G297" s="709"/>
      <c r="H297" s="13"/>
      <c r="I297" s="442"/>
    </row>
    <row r="298" spans="1:9" s="169" customFormat="1" ht="18">
      <c r="A298" s="708"/>
      <c r="B298" s="13"/>
      <c r="C298" s="13"/>
      <c r="D298" s="13"/>
      <c r="E298" s="13"/>
      <c r="F298" s="13"/>
      <c r="G298" s="709"/>
      <c r="H298" s="13"/>
      <c r="I298" s="442"/>
    </row>
    <row r="299" spans="1:9" s="169" customFormat="1" ht="18">
      <c r="A299" s="708"/>
      <c r="B299" s="13"/>
      <c r="C299" s="13"/>
      <c r="D299" s="13"/>
      <c r="E299" s="13"/>
      <c r="F299" s="13"/>
      <c r="G299" s="709"/>
      <c r="H299" s="13"/>
      <c r="I299" s="442"/>
    </row>
    <row r="300" spans="1:9" s="169" customFormat="1" ht="18">
      <c r="A300" s="708"/>
      <c r="B300" s="13"/>
      <c r="C300" s="13"/>
      <c r="D300" s="13"/>
      <c r="E300" s="13"/>
      <c r="F300" s="13"/>
      <c r="G300" s="709"/>
      <c r="H300" s="13"/>
      <c r="I300" s="442"/>
    </row>
    <row r="301" spans="1:9" s="169" customFormat="1" ht="18">
      <c r="A301" s="708"/>
      <c r="B301" s="13"/>
      <c r="C301" s="13"/>
      <c r="D301" s="13"/>
      <c r="E301" s="13"/>
      <c r="F301" s="13"/>
      <c r="G301" s="709"/>
      <c r="H301" s="13"/>
      <c r="I301" s="442"/>
    </row>
    <row r="302" spans="1:9" s="169" customFormat="1" ht="18">
      <c r="A302" s="708"/>
      <c r="B302" s="13"/>
      <c r="C302" s="13"/>
      <c r="D302" s="13"/>
      <c r="E302" s="13"/>
      <c r="F302" s="13"/>
      <c r="G302" s="709"/>
      <c r="H302" s="13"/>
      <c r="I302" s="442"/>
    </row>
    <row r="303" spans="1:9" s="169" customFormat="1" ht="18">
      <c r="A303" s="708"/>
      <c r="B303" s="13"/>
      <c r="C303" s="13"/>
      <c r="D303" s="13"/>
      <c r="E303" s="13"/>
      <c r="F303" s="13"/>
      <c r="G303" s="709"/>
      <c r="H303" s="13"/>
      <c r="I303" s="442"/>
    </row>
    <row r="304" spans="1:9" s="169" customFormat="1" ht="18">
      <c r="A304" s="708"/>
      <c r="B304" s="13"/>
      <c r="C304" s="13"/>
      <c r="D304" s="13"/>
      <c r="E304" s="13"/>
      <c r="F304" s="13"/>
      <c r="G304" s="709"/>
      <c r="H304" s="13"/>
      <c r="I304" s="442"/>
    </row>
    <row r="305" spans="1:9" s="169" customFormat="1" ht="18">
      <c r="A305" s="708"/>
      <c r="B305" s="13"/>
      <c r="C305" s="13"/>
      <c r="D305" s="13"/>
      <c r="E305" s="13"/>
      <c r="F305" s="13"/>
      <c r="G305" s="709"/>
      <c r="H305" s="13"/>
      <c r="I305" s="442"/>
    </row>
    <row r="306" spans="1:9" s="169" customFormat="1" ht="18">
      <c r="A306" s="708"/>
      <c r="B306" s="13"/>
      <c r="C306" s="13"/>
      <c r="D306" s="13"/>
      <c r="E306" s="13"/>
      <c r="F306" s="13"/>
      <c r="G306" s="709"/>
      <c r="H306" s="13"/>
      <c r="I306" s="442"/>
    </row>
    <row r="307" spans="1:9" s="169" customFormat="1" ht="18">
      <c r="A307" s="708"/>
      <c r="B307" s="13"/>
      <c r="C307" s="13"/>
      <c r="D307" s="13"/>
      <c r="E307" s="13"/>
      <c r="F307" s="13"/>
      <c r="G307" s="709"/>
      <c r="H307" s="13"/>
      <c r="I307" s="442"/>
    </row>
    <row r="308" spans="1:9" s="169" customFormat="1" ht="18">
      <c r="A308" s="708"/>
      <c r="B308" s="13"/>
      <c r="C308" s="13"/>
      <c r="D308" s="13"/>
      <c r="E308" s="13"/>
      <c r="F308" s="13"/>
      <c r="G308" s="709"/>
      <c r="H308" s="13"/>
      <c r="I308" s="442"/>
    </row>
    <row r="309" spans="1:9" s="169" customFormat="1" ht="18">
      <c r="A309" s="708"/>
      <c r="B309" s="13"/>
      <c r="C309" s="13"/>
      <c r="D309" s="13"/>
      <c r="E309" s="13"/>
      <c r="F309" s="13"/>
      <c r="G309" s="709"/>
      <c r="H309" s="13"/>
      <c r="I309" s="442"/>
    </row>
    <row r="310" spans="1:9" s="169" customFormat="1" ht="18">
      <c r="A310" s="708"/>
      <c r="B310" s="13"/>
      <c r="C310" s="13"/>
      <c r="D310" s="13"/>
      <c r="E310" s="13"/>
      <c r="F310" s="13"/>
      <c r="G310" s="709"/>
      <c r="H310" s="13"/>
      <c r="I310" s="442"/>
    </row>
    <row r="311" spans="1:9" s="169" customFormat="1" ht="18">
      <c r="A311" s="708"/>
      <c r="B311" s="13"/>
      <c r="C311" s="13"/>
      <c r="D311" s="13"/>
      <c r="E311" s="13"/>
      <c r="F311" s="13"/>
      <c r="G311" s="709"/>
      <c r="H311" s="13"/>
      <c r="I311" s="442"/>
    </row>
  </sheetData>
  <sheetProtection/>
  <mergeCells count="9">
    <mergeCell ref="A7:I7"/>
    <mergeCell ref="A8:I8"/>
    <mergeCell ref="E10:G10"/>
    <mergeCell ref="A1:I1"/>
    <mergeCell ref="A2:I2"/>
    <mergeCell ref="A3:I3"/>
    <mergeCell ref="A4:I4"/>
    <mergeCell ref="A5:I5"/>
    <mergeCell ref="A6:I6"/>
  </mergeCells>
  <printOptions/>
  <pageMargins left="0.7086614173228347" right="0.1968503937007874" top="0.3937007874015748" bottom="0.31496062992125984" header="0.31496062992125984" footer="0.2362204724409449"/>
  <pageSetup blackAndWhite="1" fitToHeight="11" fitToWidth="1" horizontalDpi="600" verticalDpi="600" orientation="portrait" paperSize="9" scale="49"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V286"/>
  <sheetViews>
    <sheetView view="pageBreakPreview" zoomScale="60" zoomScalePageLayoutView="0" workbookViewId="0" topLeftCell="A1">
      <selection activeCell="B16" sqref="B16"/>
    </sheetView>
  </sheetViews>
  <sheetFormatPr defaultColWidth="9.140625" defaultRowHeight="15"/>
  <cols>
    <col min="1" max="1" width="128.421875" style="9" customWidth="1"/>
    <col min="2" max="2" width="10.28125" style="274" customWidth="1"/>
    <col min="3" max="3" width="9.7109375" style="340" customWidth="1"/>
    <col min="4" max="4" width="8.7109375" style="13" customWidth="1"/>
    <col min="5" max="5" width="8.7109375" style="18" customWidth="1"/>
    <col min="6" max="6" width="9.140625" style="19" customWidth="1"/>
    <col min="7" max="7" width="9.140625" style="380" customWidth="1"/>
    <col min="8" max="8" width="7.421875" style="8" customWidth="1"/>
    <col min="9" max="9" width="19.8515625" style="8" customWidth="1"/>
    <col min="10" max="10" width="26.140625" style="18" customWidth="1"/>
    <col min="11" max="11" width="9.140625" style="276" customWidth="1"/>
    <col min="12" max="12" width="9.140625" style="1" customWidth="1"/>
    <col min="13" max="13" width="9.140625" style="554" customWidth="1"/>
    <col min="14" max="40" width="9.140625" style="1" customWidth="1"/>
  </cols>
  <sheetData>
    <row r="1" spans="1:13" s="279" customFormat="1" ht="15">
      <c r="A1" s="1023" t="s">
        <v>481</v>
      </c>
      <c r="B1" s="1023"/>
      <c r="C1" s="1023"/>
      <c r="D1" s="1023"/>
      <c r="E1" s="1023"/>
      <c r="F1" s="1023"/>
      <c r="G1" s="1023"/>
      <c r="H1" s="1023"/>
      <c r="I1" s="1023"/>
      <c r="J1" s="1023"/>
      <c r="M1" s="550"/>
    </row>
    <row r="2" spans="1:13" s="279" customFormat="1" ht="15">
      <c r="A2" s="1023" t="s">
        <v>210</v>
      </c>
      <c r="B2" s="1023"/>
      <c r="C2" s="1023"/>
      <c r="D2" s="1023"/>
      <c r="E2" s="1023"/>
      <c r="F2" s="1023"/>
      <c r="G2" s="1023"/>
      <c r="H2" s="1023"/>
      <c r="I2" s="1023"/>
      <c r="J2" s="1023"/>
      <c r="M2" s="550"/>
    </row>
    <row r="3" spans="1:13" s="279" customFormat="1" ht="15">
      <c r="A3" s="1023" t="s">
        <v>480</v>
      </c>
      <c r="B3" s="1023"/>
      <c r="C3" s="1023"/>
      <c r="D3" s="1023"/>
      <c r="E3" s="1023"/>
      <c r="F3" s="1023"/>
      <c r="G3" s="1023"/>
      <c r="H3" s="1023"/>
      <c r="I3" s="1023"/>
      <c r="J3" s="1023"/>
      <c r="M3" s="550"/>
    </row>
    <row r="4" spans="1:13" s="280" customFormat="1" ht="16.5">
      <c r="A4" s="1025" t="s">
        <v>369</v>
      </c>
      <c r="B4" s="1025"/>
      <c r="C4" s="1025"/>
      <c r="D4" s="1025"/>
      <c r="E4" s="1025"/>
      <c r="F4" s="1025"/>
      <c r="G4" s="1025"/>
      <c r="H4" s="1025"/>
      <c r="I4" s="1025"/>
      <c r="J4" s="1025"/>
      <c r="M4" s="551"/>
    </row>
    <row r="5" spans="1:13" s="280" customFormat="1" ht="16.5">
      <c r="A5" s="1025" t="s">
        <v>477</v>
      </c>
      <c r="B5" s="1025"/>
      <c r="C5" s="1025"/>
      <c r="D5" s="1025"/>
      <c r="E5" s="1025"/>
      <c r="F5" s="1025"/>
      <c r="G5" s="1025"/>
      <c r="H5" s="1025"/>
      <c r="I5" s="1025"/>
      <c r="J5" s="1025"/>
      <c r="M5" s="551"/>
    </row>
    <row r="6" spans="1:13" s="280" customFormat="1" ht="16.5">
      <c r="A6" s="1052"/>
      <c r="B6" s="1052"/>
      <c r="C6" s="1052"/>
      <c r="D6" s="1052"/>
      <c r="E6" s="1052"/>
      <c r="F6" s="1052"/>
      <c r="G6" s="1052"/>
      <c r="H6" s="1052"/>
      <c r="I6" s="1052"/>
      <c r="J6" s="1052"/>
      <c r="M6" s="551"/>
    </row>
    <row r="7" spans="1:13" s="280" customFormat="1" ht="16.5">
      <c r="A7" s="1062" t="s">
        <v>312</v>
      </c>
      <c r="B7" s="1062"/>
      <c r="C7" s="1062"/>
      <c r="D7" s="1062"/>
      <c r="E7" s="1062"/>
      <c r="F7" s="1062"/>
      <c r="G7" s="1062"/>
      <c r="H7" s="1062"/>
      <c r="I7" s="1062"/>
      <c r="J7" s="1062"/>
      <c r="M7" s="551"/>
    </row>
    <row r="8" spans="1:13" s="280" customFormat="1" ht="17.25">
      <c r="A8" s="1048" t="s">
        <v>457</v>
      </c>
      <c r="B8" s="1048"/>
      <c r="C8" s="1048"/>
      <c r="D8" s="1048"/>
      <c r="E8" s="1048"/>
      <c r="F8" s="1048"/>
      <c r="G8" s="1048"/>
      <c r="H8" s="1048"/>
      <c r="I8" s="1048"/>
      <c r="J8" s="1048"/>
      <c r="M8" s="551"/>
    </row>
    <row r="9" spans="1:13" s="5" customFormat="1" ht="15">
      <c r="A9" s="281"/>
      <c r="B9" s="555"/>
      <c r="C9" s="339"/>
      <c r="D9" s="282"/>
      <c r="E9" s="283"/>
      <c r="F9" s="341"/>
      <c r="G9" s="341"/>
      <c r="H9" s="283"/>
      <c r="I9" s="283"/>
      <c r="J9" s="576" t="s">
        <v>319</v>
      </c>
      <c r="M9" s="552"/>
    </row>
    <row r="10" spans="1:40" s="37" customFormat="1" ht="34.5">
      <c r="A10" s="14" t="s">
        <v>136</v>
      </c>
      <c r="B10" s="610" t="s">
        <v>456</v>
      </c>
      <c r="C10" s="15" t="s">
        <v>71</v>
      </c>
      <c r="D10" s="34" t="s">
        <v>72</v>
      </c>
      <c r="E10" s="318" t="s">
        <v>135</v>
      </c>
      <c r="F10" s="603"/>
      <c r="G10" s="320"/>
      <c r="H10" s="35" t="s">
        <v>73</v>
      </c>
      <c r="I10" s="35" t="s">
        <v>420</v>
      </c>
      <c r="J10" s="403" t="s">
        <v>421</v>
      </c>
      <c r="K10" s="276"/>
      <c r="L10" s="36"/>
      <c r="M10" s="553"/>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row>
    <row r="11" spans="1:40" s="170" customFormat="1" ht="18" thickBot="1">
      <c r="A11" s="163" t="s">
        <v>78</v>
      </c>
      <c r="B11" s="164"/>
      <c r="C11" s="164"/>
      <c r="D11" s="165"/>
      <c r="E11" s="166"/>
      <c r="F11" s="444"/>
      <c r="G11" s="167"/>
      <c r="H11" s="168"/>
      <c r="I11" s="404">
        <f>+I12</f>
        <v>10673256</v>
      </c>
      <c r="J11" s="404">
        <f>+J12</f>
        <v>10678200</v>
      </c>
      <c r="K11" s="162"/>
      <c r="L11" s="169"/>
      <c r="M11" s="543"/>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row>
    <row r="12" spans="1:40" s="170" customFormat="1" ht="18" thickTop="1">
      <c r="A12" s="171" t="s">
        <v>245</v>
      </c>
      <c r="B12" s="172" t="s">
        <v>74</v>
      </c>
      <c r="C12" s="172"/>
      <c r="D12" s="173"/>
      <c r="E12" s="174"/>
      <c r="F12" s="445"/>
      <c r="G12" s="175"/>
      <c r="H12" s="176"/>
      <c r="I12" s="405">
        <f>I13+I106+I113+I141+I183+I228+I235+I264+I278</f>
        <v>10673256</v>
      </c>
      <c r="J12" s="405">
        <f>J13+J106+J113+J141+J183+J228+J235+J264+J278</f>
        <v>10678200</v>
      </c>
      <c r="K12" s="162"/>
      <c r="L12" s="169"/>
      <c r="M12" s="543"/>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row>
    <row r="13" spans="1:40" s="170" customFormat="1" ht="18">
      <c r="A13" s="80" t="s">
        <v>79</v>
      </c>
      <c r="B13" s="123" t="s">
        <v>74</v>
      </c>
      <c r="C13" s="123" t="s">
        <v>75</v>
      </c>
      <c r="D13" s="177"/>
      <c r="E13" s="178"/>
      <c r="F13" s="446"/>
      <c r="G13" s="179"/>
      <c r="H13" s="180"/>
      <c r="I13" s="406">
        <f>I14+I19+I54+I73+I78+I83</f>
        <v>6873019</v>
      </c>
      <c r="J13" s="406">
        <f>J14+J19+J54+J73+J78+J83</f>
        <v>6873019</v>
      </c>
      <c r="K13" s="162"/>
      <c r="L13" s="169"/>
      <c r="M13" s="543"/>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row>
    <row r="14" spans="1:40" s="170" customFormat="1" ht="34.5">
      <c r="A14" s="40" t="s">
        <v>80</v>
      </c>
      <c r="B14" s="181" t="s">
        <v>74</v>
      </c>
      <c r="C14" s="181" t="s">
        <v>75</v>
      </c>
      <c r="D14" s="182" t="s">
        <v>76</v>
      </c>
      <c r="E14" s="183"/>
      <c r="F14" s="447"/>
      <c r="G14" s="184"/>
      <c r="H14" s="185"/>
      <c r="I14" s="407">
        <f aca="true" t="shared" si="0" ref="I14:J17">+I15</f>
        <v>683550</v>
      </c>
      <c r="J14" s="407">
        <f t="shared" si="0"/>
        <v>683550</v>
      </c>
      <c r="K14" s="162"/>
      <c r="L14" s="169"/>
      <c r="M14" s="544"/>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row>
    <row r="15" spans="1:40" s="190" customFormat="1" ht="18">
      <c r="A15" s="11" t="s">
        <v>163</v>
      </c>
      <c r="B15" s="186" t="s">
        <v>74</v>
      </c>
      <c r="C15" s="186" t="s">
        <v>75</v>
      </c>
      <c r="D15" s="187" t="s">
        <v>76</v>
      </c>
      <c r="E15" s="213" t="s">
        <v>162</v>
      </c>
      <c r="F15" s="448" t="s">
        <v>316</v>
      </c>
      <c r="G15" s="28" t="s">
        <v>318</v>
      </c>
      <c r="H15" s="188"/>
      <c r="I15" s="408">
        <f t="shared" si="0"/>
        <v>683550</v>
      </c>
      <c r="J15" s="408">
        <f t="shared" si="0"/>
        <v>683550</v>
      </c>
      <c r="K15" s="99"/>
      <c r="L15" s="189"/>
      <c r="M15" s="545"/>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row>
    <row r="16" spans="1:40" s="194" customFormat="1" ht="18">
      <c r="A16" s="10" t="s">
        <v>165</v>
      </c>
      <c r="B16" s="100" t="s">
        <v>74</v>
      </c>
      <c r="C16" s="100" t="s">
        <v>75</v>
      </c>
      <c r="D16" s="191" t="s">
        <v>76</v>
      </c>
      <c r="E16" s="331" t="s">
        <v>164</v>
      </c>
      <c r="F16" s="449" t="s">
        <v>316</v>
      </c>
      <c r="G16" s="3" t="s">
        <v>318</v>
      </c>
      <c r="H16" s="192"/>
      <c r="I16" s="409">
        <f t="shared" si="0"/>
        <v>683550</v>
      </c>
      <c r="J16" s="409">
        <f t="shared" si="0"/>
        <v>683550</v>
      </c>
      <c r="K16" s="24"/>
      <c r="L16" s="193"/>
      <c r="M16" s="546"/>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row>
    <row r="17" spans="1:40" s="194" customFormat="1" ht="18">
      <c r="A17" s="30" t="s">
        <v>142</v>
      </c>
      <c r="B17" s="39" t="s">
        <v>74</v>
      </c>
      <c r="C17" s="39" t="s">
        <v>75</v>
      </c>
      <c r="D17" s="195" t="s">
        <v>76</v>
      </c>
      <c r="E17" s="219" t="s">
        <v>164</v>
      </c>
      <c r="F17" s="450" t="s">
        <v>316</v>
      </c>
      <c r="G17" s="31" t="s">
        <v>317</v>
      </c>
      <c r="H17" s="196"/>
      <c r="I17" s="410">
        <f t="shared" si="0"/>
        <v>683550</v>
      </c>
      <c r="J17" s="410">
        <f t="shared" si="0"/>
        <v>683550</v>
      </c>
      <c r="K17" s="24"/>
      <c r="L17" s="193"/>
      <c r="M17" s="546"/>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row>
    <row r="18" spans="1:40" s="194" customFormat="1" ht="54">
      <c r="A18" s="23" t="s">
        <v>82</v>
      </c>
      <c r="B18" s="12" t="s">
        <v>74</v>
      </c>
      <c r="C18" s="12" t="s">
        <v>75</v>
      </c>
      <c r="D18" s="197" t="s">
        <v>76</v>
      </c>
      <c r="E18" s="342" t="s">
        <v>164</v>
      </c>
      <c r="F18" s="451" t="s">
        <v>316</v>
      </c>
      <c r="G18" s="4" t="s">
        <v>317</v>
      </c>
      <c r="H18" s="198" t="s">
        <v>77</v>
      </c>
      <c r="I18" s="411">
        <v>683550</v>
      </c>
      <c r="J18" s="411">
        <v>683550</v>
      </c>
      <c r="K18" s="24"/>
      <c r="L18" s="193"/>
      <c r="M18" s="546"/>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row>
    <row r="19" spans="1:40" s="194" customFormat="1" ht="34.5">
      <c r="A19" s="40" t="s">
        <v>92</v>
      </c>
      <c r="B19" s="181" t="s">
        <v>74</v>
      </c>
      <c r="C19" s="181" t="s">
        <v>75</v>
      </c>
      <c r="D19" s="181" t="s">
        <v>81</v>
      </c>
      <c r="E19" s="182"/>
      <c r="F19" s="452"/>
      <c r="G19" s="185"/>
      <c r="H19" s="181"/>
      <c r="I19" s="407">
        <f>+I48+I28+I33+I38+I43+I20</f>
        <v>1575410</v>
      </c>
      <c r="J19" s="407">
        <f>+J48+J28+J33+J38+J43+J20</f>
        <v>1575410</v>
      </c>
      <c r="K19" s="24"/>
      <c r="L19" s="193"/>
      <c r="M19" s="546"/>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row>
    <row r="20" spans="1:40" s="194" customFormat="1" ht="51.75" hidden="1">
      <c r="A20" s="11" t="s">
        <v>268</v>
      </c>
      <c r="B20" s="186" t="s">
        <v>74</v>
      </c>
      <c r="C20" s="186" t="s">
        <v>75</v>
      </c>
      <c r="D20" s="187" t="s">
        <v>81</v>
      </c>
      <c r="E20" s="343" t="s">
        <v>263</v>
      </c>
      <c r="F20" s="453" t="s">
        <v>316</v>
      </c>
      <c r="G20" s="2" t="s">
        <v>318</v>
      </c>
      <c r="H20" s="188"/>
      <c r="I20" s="408">
        <f>+I21</f>
        <v>0</v>
      </c>
      <c r="J20" s="408">
        <f>+J21</f>
        <v>0</v>
      </c>
      <c r="K20" s="24"/>
      <c r="L20" s="193"/>
      <c r="M20" s="546"/>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row>
    <row r="21" spans="1:40" s="194" customFormat="1" ht="54" hidden="1">
      <c r="A21" s="10" t="s">
        <v>270</v>
      </c>
      <c r="B21" s="100" t="s">
        <v>74</v>
      </c>
      <c r="C21" s="100" t="s">
        <v>75</v>
      </c>
      <c r="D21" s="191" t="s">
        <v>81</v>
      </c>
      <c r="E21" s="331" t="s">
        <v>260</v>
      </c>
      <c r="F21" s="449" t="s">
        <v>316</v>
      </c>
      <c r="G21" s="3" t="s">
        <v>318</v>
      </c>
      <c r="H21" s="192"/>
      <c r="I21" s="409">
        <f>I23+I26</f>
        <v>0</v>
      </c>
      <c r="J21" s="409">
        <f>J23+J26</f>
        <v>0</v>
      </c>
      <c r="K21" s="24"/>
      <c r="L21" s="193"/>
      <c r="M21" s="546"/>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row>
    <row r="22" spans="1:13" s="193" customFormat="1" ht="90" hidden="1">
      <c r="A22" s="476" t="s">
        <v>422</v>
      </c>
      <c r="B22" s="477" t="s">
        <v>74</v>
      </c>
      <c r="C22" s="477" t="s">
        <v>75</v>
      </c>
      <c r="D22" s="478" t="s">
        <v>81</v>
      </c>
      <c r="E22" s="484" t="s">
        <v>260</v>
      </c>
      <c r="F22" s="488" t="s">
        <v>102</v>
      </c>
      <c r="G22" s="485" t="s">
        <v>318</v>
      </c>
      <c r="H22" s="479"/>
      <c r="I22" s="480">
        <f>I23</f>
        <v>0</v>
      </c>
      <c r="J22" s="480">
        <f>J23</f>
        <v>0</v>
      </c>
      <c r="K22" s="24"/>
      <c r="M22" s="546"/>
    </row>
    <row r="23" spans="1:13" s="193" customFormat="1" ht="18" hidden="1">
      <c r="A23" s="30" t="s">
        <v>423</v>
      </c>
      <c r="B23" s="39" t="s">
        <v>74</v>
      </c>
      <c r="C23" s="39" t="s">
        <v>75</v>
      </c>
      <c r="D23" s="195" t="s">
        <v>81</v>
      </c>
      <c r="E23" s="219" t="s">
        <v>260</v>
      </c>
      <c r="F23" s="450" t="s">
        <v>102</v>
      </c>
      <c r="G23" s="31" t="s">
        <v>424</v>
      </c>
      <c r="H23" s="196"/>
      <c r="I23" s="410">
        <f>I24</f>
        <v>0</v>
      </c>
      <c r="J23" s="410">
        <f>J24</f>
        <v>0</v>
      </c>
      <c r="K23" s="24"/>
      <c r="M23" s="546"/>
    </row>
    <row r="24" spans="1:13" s="193" customFormat="1" ht="54" hidden="1">
      <c r="A24" s="23" t="s">
        <v>82</v>
      </c>
      <c r="B24" s="12" t="s">
        <v>74</v>
      </c>
      <c r="C24" s="12" t="s">
        <v>75</v>
      </c>
      <c r="D24" s="197" t="s">
        <v>81</v>
      </c>
      <c r="E24" s="342" t="s">
        <v>260</v>
      </c>
      <c r="F24" s="451" t="s">
        <v>102</v>
      </c>
      <c r="G24" s="4" t="s">
        <v>424</v>
      </c>
      <c r="H24" s="198" t="s">
        <v>77</v>
      </c>
      <c r="I24" s="411">
        <v>0</v>
      </c>
      <c r="J24" s="411">
        <v>0</v>
      </c>
      <c r="K24" s="24"/>
      <c r="M24" s="546"/>
    </row>
    <row r="25" spans="1:13" s="193" customFormat="1" ht="198" hidden="1">
      <c r="A25" s="476" t="s">
        <v>425</v>
      </c>
      <c r="B25" s="477" t="s">
        <v>74</v>
      </c>
      <c r="C25" s="477" t="s">
        <v>75</v>
      </c>
      <c r="D25" s="478" t="s">
        <v>81</v>
      </c>
      <c r="E25" s="484" t="s">
        <v>260</v>
      </c>
      <c r="F25" s="488" t="s">
        <v>81</v>
      </c>
      <c r="G25" s="485" t="s">
        <v>318</v>
      </c>
      <c r="H25" s="479"/>
      <c r="I25" s="480">
        <f>I26</f>
        <v>0</v>
      </c>
      <c r="J25" s="480">
        <f>J26</f>
        <v>0</v>
      </c>
      <c r="K25" s="24"/>
      <c r="M25" s="546"/>
    </row>
    <row r="26" spans="1:13" s="193" customFormat="1" ht="18" hidden="1">
      <c r="A26" s="30" t="s">
        <v>423</v>
      </c>
      <c r="B26" s="39" t="s">
        <v>74</v>
      </c>
      <c r="C26" s="39" t="s">
        <v>75</v>
      </c>
      <c r="D26" s="195" t="s">
        <v>81</v>
      </c>
      <c r="E26" s="219" t="s">
        <v>260</v>
      </c>
      <c r="F26" s="450" t="s">
        <v>81</v>
      </c>
      <c r="G26" s="31" t="s">
        <v>424</v>
      </c>
      <c r="H26" s="196"/>
      <c r="I26" s="410">
        <f>I27</f>
        <v>0</v>
      </c>
      <c r="J26" s="410">
        <f>J27</f>
        <v>0</v>
      </c>
      <c r="K26" s="24"/>
      <c r="M26" s="546"/>
    </row>
    <row r="27" spans="1:40" s="194" customFormat="1" ht="54" hidden="1">
      <c r="A27" s="23" t="s">
        <v>82</v>
      </c>
      <c r="B27" s="12" t="s">
        <v>74</v>
      </c>
      <c r="C27" s="12" t="s">
        <v>75</v>
      </c>
      <c r="D27" s="197" t="s">
        <v>81</v>
      </c>
      <c r="E27" s="342" t="s">
        <v>260</v>
      </c>
      <c r="F27" s="451" t="s">
        <v>81</v>
      </c>
      <c r="G27" s="4" t="s">
        <v>424</v>
      </c>
      <c r="H27" s="198" t="s">
        <v>77</v>
      </c>
      <c r="I27" s="411">
        <v>0</v>
      </c>
      <c r="J27" s="411">
        <v>0</v>
      </c>
      <c r="K27" s="24"/>
      <c r="L27" s="193"/>
      <c r="M27" s="546"/>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row>
    <row r="28" spans="1:40" s="194" customFormat="1" ht="51.75" hidden="1">
      <c r="A28" s="60" t="s">
        <v>226</v>
      </c>
      <c r="B28" s="186" t="s">
        <v>74</v>
      </c>
      <c r="C28" s="186" t="s">
        <v>75</v>
      </c>
      <c r="D28" s="187" t="s">
        <v>81</v>
      </c>
      <c r="E28" s="343" t="s">
        <v>99</v>
      </c>
      <c r="F28" s="453" t="s">
        <v>316</v>
      </c>
      <c r="G28" s="2" t="s">
        <v>318</v>
      </c>
      <c r="H28" s="188"/>
      <c r="I28" s="408">
        <f>+I29</f>
        <v>0</v>
      </c>
      <c r="J28" s="408">
        <f>+J29</f>
        <v>0</v>
      </c>
      <c r="K28" s="24"/>
      <c r="L28" s="193"/>
      <c r="M28" s="546"/>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row>
    <row r="29" spans="1:13" s="193" customFormat="1" ht="36" hidden="1">
      <c r="A29" s="48" t="s">
        <v>386</v>
      </c>
      <c r="B29" s="100" t="s">
        <v>74</v>
      </c>
      <c r="C29" s="100" t="s">
        <v>75</v>
      </c>
      <c r="D29" s="191" t="s">
        <v>81</v>
      </c>
      <c r="E29" s="331" t="s">
        <v>154</v>
      </c>
      <c r="F29" s="449" t="s">
        <v>316</v>
      </c>
      <c r="G29" s="3" t="s">
        <v>318</v>
      </c>
      <c r="H29" s="192"/>
      <c r="I29" s="409">
        <f aca="true" t="shared" si="1" ref="I29:J31">I30</f>
        <v>0</v>
      </c>
      <c r="J29" s="409">
        <f t="shared" si="1"/>
        <v>0</v>
      </c>
      <c r="K29" s="24"/>
      <c r="M29" s="546"/>
    </row>
    <row r="30" spans="1:13" s="193" customFormat="1" ht="37.5" customHeight="1" hidden="1">
      <c r="A30" s="476" t="s">
        <v>426</v>
      </c>
      <c r="B30" s="477" t="s">
        <v>74</v>
      </c>
      <c r="C30" s="477" t="s">
        <v>75</v>
      </c>
      <c r="D30" s="478" t="s">
        <v>81</v>
      </c>
      <c r="E30" s="484" t="s">
        <v>154</v>
      </c>
      <c r="F30" s="488" t="s">
        <v>76</v>
      </c>
      <c r="G30" s="485" t="s">
        <v>318</v>
      </c>
      <c r="H30" s="479"/>
      <c r="I30" s="480">
        <f t="shared" si="1"/>
        <v>0</v>
      </c>
      <c r="J30" s="480">
        <f t="shared" si="1"/>
        <v>0</v>
      </c>
      <c r="K30" s="24"/>
      <c r="M30" s="546"/>
    </row>
    <row r="31" spans="1:13" s="193" customFormat="1" ht="18" hidden="1">
      <c r="A31" s="30" t="s">
        <v>423</v>
      </c>
      <c r="B31" s="39" t="s">
        <v>74</v>
      </c>
      <c r="C31" s="39" t="s">
        <v>75</v>
      </c>
      <c r="D31" s="195" t="s">
        <v>81</v>
      </c>
      <c r="E31" s="219" t="s">
        <v>154</v>
      </c>
      <c r="F31" s="450" t="s">
        <v>76</v>
      </c>
      <c r="G31" s="31" t="s">
        <v>424</v>
      </c>
      <c r="H31" s="196"/>
      <c r="I31" s="410">
        <f t="shared" si="1"/>
        <v>0</v>
      </c>
      <c r="J31" s="410">
        <f t="shared" si="1"/>
        <v>0</v>
      </c>
      <c r="K31" s="24"/>
      <c r="M31" s="546"/>
    </row>
    <row r="32" spans="1:13" s="193" customFormat="1" ht="56.25" customHeight="1" hidden="1">
      <c r="A32" s="23" t="s">
        <v>82</v>
      </c>
      <c r="B32" s="12" t="s">
        <v>74</v>
      </c>
      <c r="C32" s="12" t="s">
        <v>75</v>
      </c>
      <c r="D32" s="197" t="s">
        <v>81</v>
      </c>
      <c r="E32" s="342" t="s">
        <v>154</v>
      </c>
      <c r="F32" s="451" t="s">
        <v>76</v>
      </c>
      <c r="G32" s="4" t="s">
        <v>424</v>
      </c>
      <c r="H32" s="198" t="s">
        <v>77</v>
      </c>
      <c r="I32" s="411">
        <v>0</v>
      </c>
      <c r="J32" s="411">
        <v>0</v>
      </c>
      <c r="K32" s="24"/>
      <c r="M32" s="546"/>
    </row>
    <row r="33" spans="1:40" s="194" customFormat="1" ht="56.25" customHeight="1" hidden="1">
      <c r="A33" s="244" t="s">
        <v>233</v>
      </c>
      <c r="B33" s="186" t="s">
        <v>74</v>
      </c>
      <c r="C33" s="186" t="s">
        <v>75</v>
      </c>
      <c r="D33" s="187" t="s">
        <v>81</v>
      </c>
      <c r="E33" s="343" t="s">
        <v>107</v>
      </c>
      <c r="F33" s="453" t="s">
        <v>316</v>
      </c>
      <c r="G33" s="2" t="s">
        <v>318</v>
      </c>
      <c r="H33" s="188"/>
      <c r="I33" s="408">
        <f aca="true" t="shared" si="2" ref="I33:J36">I34</f>
        <v>0</v>
      </c>
      <c r="J33" s="408">
        <f t="shared" si="2"/>
        <v>0</v>
      </c>
      <c r="K33" s="24"/>
      <c r="L33" s="193"/>
      <c r="M33" s="546"/>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row>
    <row r="34" spans="1:13" s="193" customFormat="1" ht="75" customHeight="1" hidden="1">
      <c r="A34" s="245" t="s">
        <v>427</v>
      </c>
      <c r="B34" s="100" t="s">
        <v>74</v>
      </c>
      <c r="C34" s="100" t="s">
        <v>75</v>
      </c>
      <c r="D34" s="191" t="s">
        <v>81</v>
      </c>
      <c r="E34" s="331" t="s">
        <v>428</v>
      </c>
      <c r="F34" s="449" t="s">
        <v>316</v>
      </c>
      <c r="G34" s="3" t="s">
        <v>318</v>
      </c>
      <c r="H34" s="192"/>
      <c r="I34" s="409">
        <f t="shared" si="2"/>
        <v>0</v>
      </c>
      <c r="J34" s="409">
        <f t="shared" si="2"/>
        <v>0</v>
      </c>
      <c r="K34" s="24"/>
      <c r="M34" s="546"/>
    </row>
    <row r="35" spans="1:13" s="193" customFormat="1" ht="56.25" customHeight="1" hidden="1">
      <c r="A35" s="476" t="s">
        <v>429</v>
      </c>
      <c r="B35" s="477" t="s">
        <v>74</v>
      </c>
      <c r="C35" s="477" t="s">
        <v>75</v>
      </c>
      <c r="D35" s="478" t="s">
        <v>81</v>
      </c>
      <c r="E35" s="484" t="s">
        <v>428</v>
      </c>
      <c r="F35" s="488" t="s">
        <v>76</v>
      </c>
      <c r="G35" s="485" t="s">
        <v>318</v>
      </c>
      <c r="H35" s="479"/>
      <c r="I35" s="480">
        <f t="shared" si="2"/>
        <v>0</v>
      </c>
      <c r="J35" s="480">
        <f t="shared" si="2"/>
        <v>0</v>
      </c>
      <c r="K35" s="24"/>
      <c r="M35" s="546"/>
    </row>
    <row r="36" spans="1:13" s="193" customFormat="1" ht="19.5" customHeight="1" hidden="1">
      <c r="A36" s="30" t="s">
        <v>423</v>
      </c>
      <c r="B36" s="39" t="s">
        <v>74</v>
      </c>
      <c r="C36" s="39" t="s">
        <v>75</v>
      </c>
      <c r="D36" s="195" t="s">
        <v>81</v>
      </c>
      <c r="E36" s="219" t="s">
        <v>428</v>
      </c>
      <c r="F36" s="450" t="s">
        <v>76</v>
      </c>
      <c r="G36" s="31" t="s">
        <v>424</v>
      </c>
      <c r="H36" s="196"/>
      <c r="I36" s="410">
        <f t="shared" si="2"/>
        <v>0</v>
      </c>
      <c r="J36" s="410">
        <f t="shared" si="2"/>
        <v>0</v>
      </c>
      <c r="K36" s="24"/>
      <c r="M36" s="546"/>
    </row>
    <row r="37" spans="1:13" s="193" customFormat="1" ht="56.25" customHeight="1" hidden="1">
      <c r="A37" s="23" t="s">
        <v>82</v>
      </c>
      <c r="B37" s="12" t="s">
        <v>74</v>
      </c>
      <c r="C37" s="12" t="s">
        <v>75</v>
      </c>
      <c r="D37" s="197" t="s">
        <v>81</v>
      </c>
      <c r="E37" s="342" t="s">
        <v>428</v>
      </c>
      <c r="F37" s="451" t="s">
        <v>76</v>
      </c>
      <c r="G37" s="4" t="s">
        <v>424</v>
      </c>
      <c r="H37" s="198" t="s">
        <v>77</v>
      </c>
      <c r="I37" s="411">
        <v>0</v>
      </c>
      <c r="J37" s="411">
        <v>0</v>
      </c>
      <c r="K37" s="24"/>
      <c r="M37" s="546"/>
    </row>
    <row r="38" spans="1:40" s="194" customFormat="1" ht="75" customHeight="1" hidden="1">
      <c r="A38" s="60" t="s">
        <v>231</v>
      </c>
      <c r="B38" s="186" t="s">
        <v>74</v>
      </c>
      <c r="C38" s="186" t="s">
        <v>75</v>
      </c>
      <c r="D38" s="187" t="s">
        <v>81</v>
      </c>
      <c r="E38" s="343" t="s">
        <v>158</v>
      </c>
      <c r="F38" s="453" t="s">
        <v>316</v>
      </c>
      <c r="G38" s="2" t="s">
        <v>318</v>
      </c>
      <c r="H38" s="188"/>
      <c r="I38" s="408">
        <f>+I39</f>
        <v>0</v>
      </c>
      <c r="J38" s="408">
        <f>+J39</f>
        <v>0</v>
      </c>
      <c r="K38" s="24"/>
      <c r="L38" s="193"/>
      <c r="M38" s="546"/>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row>
    <row r="39" spans="1:13" s="193" customFormat="1" ht="112.5" customHeight="1" hidden="1">
      <c r="A39" s="48" t="s">
        <v>232</v>
      </c>
      <c r="B39" s="100" t="s">
        <v>74</v>
      </c>
      <c r="C39" s="100" t="s">
        <v>75</v>
      </c>
      <c r="D39" s="191" t="s">
        <v>81</v>
      </c>
      <c r="E39" s="331" t="s">
        <v>159</v>
      </c>
      <c r="F39" s="449" t="s">
        <v>316</v>
      </c>
      <c r="G39" s="3" t="s">
        <v>318</v>
      </c>
      <c r="H39" s="192"/>
      <c r="I39" s="409">
        <f aca="true" t="shared" si="3" ref="I39:J41">I40</f>
        <v>0</v>
      </c>
      <c r="J39" s="409">
        <f t="shared" si="3"/>
        <v>0</v>
      </c>
      <c r="K39" s="24"/>
      <c r="M39" s="546"/>
    </row>
    <row r="40" spans="1:13" s="193" customFormat="1" ht="168.75" customHeight="1" hidden="1">
      <c r="A40" s="476" t="s">
        <v>430</v>
      </c>
      <c r="B40" s="477" t="s">
        <v>74</v>
      </c>
      <c r="C40" s="477" t="s">
        <v>75</v>
      </c>
      <c r="D40" s="478" t="s">
        <v>81</v>
      </c>
      <c r="E40" s="484" t="s">
        <v>159</v>
      </c>
      <c r="F40" s="488" t="s">
        <v>75</v>
      </c>
      <c r="G40" s="485" t="s">
        <v>318</v>
      </c>
      <c r="H40" s="479"/>
      <c r="I40" s="480">
        <f t="shared" si="3"/>
        <v>0</v>
      </c>
      <c r="J40" s="480">
        <f t="shared" si="3"/>
        <v>0</v>
      </c>
      <c r="K40" s="24"/>
      <c r="M40" s="546"/>
    </row>
    <row r="41" spans="1:13" s="193" customFormat="1" ht="19.5" customHeight="1" hidden="1">
      <c r="A41" s="30" t="s">
        <v>423</v>
      </c>
      <c r="B41" s="39" t="s">
        <v>74</v>
      </c>
      <c r="C41" s="39" t="s">
        <v>75</v>
      </c>
      <c r="D41" s="195" t="s">
        <v>81</v>
      </c>
      <c r="E41" s="219" t="s">
        <v>159</v>
      </c>
      <c r="F41" s="450" t="s">
        <v>75</v>
      </c>
      <c r="G41" s="31" t="s">
        <v>424</v>
      </c>
      <c r="H41" s="196"/>
      <c r="I41" s="410">
        <f t="shared" si="3"/>
        <v>0</v>
      </c>
      <c r="J41" s="410">
        <f t="shared" si="3"/>
        <v>0</v>
      </c>
      <c r="K41" s="24"/>
      <c r="M41" s="546"/>
    </row>
    <row r="42" spans="1:13" s="193" customFormat="1" ht="56.25" customHeight="1" hidden="1">
      <c r="A42" s="23" t="s">
        <v>82</v>
      </c>
      <c r="B42" s="12" t="s">
        <v>74</v>
      </c>
      <c r="C42" s="12" t="s">
        <v>75</v>
      </c>
      <c r="D42" s="197" t="s">
        <v>81</v>
      </c>
      <c r="E42" s="342" t="s">
        <v>159</v>
      </c>
      <c r="F42" s="451" t="s">
        <v>75</v>
      </c>
      <c r="G42" s="4" t="s">
        <v>424</v>
      </c>
      <c r="H42" s="198" t="s">
        <v>77</v>
      </c>
      <c r="I42" s="411">
        <v>0</v>
      </c>
      <c r="J42" s="411">
        <v>0</v>
      </c>
      <c r="K42" s="24"/>
      <c r="M42" s="546"/>
    </row>
    <row r="43" spans="1:13" s="193" customFormat="1" ht="19.5" customHeight="1" hidden="1">
      <c r="A43" s="110" t="s">
        <v>277</v>
      </c>
      <c r="B43" s="186" t="s">
        <v>74</v>
      </c>
      <c r="C43" s="186" t="s">
        <v>75</v>
      </c>
      <c r="D43" s="187" t="s">
        <v>81</v>
      </c>
      <c r="E43" s="343" t="s">
        <v>160</v>
      </c>
      <c r="F43" s="453" t="s">
        <v>316</v>
      </c>
      <c r="G43" s="2" t="s">
        <v>318</v>
      </c>
      <c r="H43" s="188"/>
      <c r="I43" s="408">
        <f>+I44</f>
        <v>0</v>
      </c>
      <c r="J43" s="408">
        <f>+J44</f>
        <v>0</v>
      </c>
      <c r="K43" s="24"/>
      <c r="M43" s="546"/>
    </row>
    <row r="44" spans="1:13" s="169" customFormat="1" ht="56.25" customHeight="1" hidden="1">
      <c r="A44" s="252" t="s">
        <v>276</v>
      </c>
      <c r="B44" s="100" t="s">
        <v>74</v>
      </c>
      <c r="C44" s="100" t="s">
        <v>75</v>
      </c>
      <c r="D44" s="191" t="s">
        <v>81</v>
      </c>
      <c r="E44" s="331" t="s">
        <v>161</v>
      </c>
      <c r="F44" s="449" t="s">
        <v>316</v>
      </c>
      <c r="G44" s="3" t="s">
        <v>318</v>
      </c>
      <c r="H44" s="192"/>
      <c r="I44" s="409">
        <f aca="true" t="shared" si="4" ref="I44:J46">I45</f>
        <v>0</v>
      </c>
      <c r="J44" s="409">
        <f t="shared" si="4"/>
        <v>0</v>
      </c>
      <c r="K44" s="162"/>
      <c r="M44" s="543"/>
    </row>
    <row r="45" spans="1:13" s="169" customFormat="1" ht="75" customHeight="1" hidden="1">
      <c r="A45" s="476" t="s">
        <v>431</v>
      </c>
      <c r="B45" s="477" t="s">
        <v>74</v>
      </c>
      <c r="C45" s="477" t="s">
        <v>75</v>
      </c>
      <c r="D45" s="478" t="s">
        <v>81</v>
      </c>
      <c r="E45" s="484" t="s">
        <v>161</v>
      </c>
      <c r="F45" s="488" t="s">
        <v>113</v>
      </c>
      <c r="G45" s="485" t="s">
        <v>318</v>
      </c>
      <c r="H45" s="479"/>
      <c r="I45" s="480">
        <f t="shared" si="4"/>
        <v>0</v>
      </c>
      <c r="J45" s="480">
        <f t="shared" si="4"/>
        <v>0</v>
      </c>
      <c r="K45" s="162"/>
      <c r="M45" s="543"/>
    </row>
    <row r="46" spans="1:13" s="169" customFormat="1" ht="18.75" customHeight="1" hidden="1">
      <c r="A46" s="30" t="s">
        <v>423</v>
      </c>
      <c r="B46" s="39" t="s">
        <v>74</v>
      </c>
      <c r="C46" s="39" t="s">
        <v>75</v>
      </c>
      <c r="D46" s="195" t="s">
        <v>81</v>
      </c>
      <c r="E46" s="219" t="s">
        <v>161</v>
      </c>
      <c r="F46" s="450" t="s">
        <v>113</v>
      </c>
      <c r="G46" s="31" t="s">
        <v>424</v>
      </c>
      <c r="H46" s="196"/>
      <c r="I46" s="410">
        <f t="shared" si="4"/>
        <v>0</v>
      </c>
      <c r="J46" s="410">
        <f t="shared" si="4"/>
        <v>0</v>
      </c>
      <c r="K46" s="162"/>
      <c r="M46" s="543"/>
    </row>
    <row r="47" spans="1:40" s="194" customFormat="1" ht="56.25" customHeight="1" hidden="1">
      <c r="A47" s="23" t="s">
        <v>82</v>
      </c>
      <c r="B47" s="12" t="s">
        <v>74</v>
      </c>
      <c r="C47" s="12" t="s">
        <v>75</v>
      </c>
      <c r="D47" s="197" t="s">
        <v>81</v>
      </c>
      <c r="E47" s="342" t="s">
        <v>161</v>
      </c>
      <c r="F47" s="451" t="s">
        <v>113</v>
      </c>
      <c r="G47" s="4" t="s">
        <v>424</v>
      </c>
      <c r="H47" s="198" t="s">
        <v>77</v>
      </c>
      <c r="I47" s="411">
        <v>0</v>
      </c>
      <c r="J47" s="411">
        <v>0</v>
      </c>
      <c r="K47" s="24"/>
      <c r="L47" s="193"/>
      <c r="M47" s="546"/>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row>
    <row r="48" spans="1:40" s="194" customFormat="1" ht="19.5" customHeight="1">
      <c r="A48" s="11" t="s">
        <v>167</v>
      </c>
      <c r="B48" s="186" t="s">
        <v>74</v>
      </c>
      <c r="C48" s="186" t="s">
        <v>75</v>
      </c>
      <c r="D48" s="187" t="s">
        <v>81</v>
      </c>
      <c r="E48" s="343" t="s">
        <v>166</v>
      </c>
      <c r="F48" s="453" t="s">
        <v>316</v>
      </c>
      <c r="G48" s="2" t="s">
        <v>318</v>
      </c>
      <c r="H48" s="188"/>
      <c r="I48" s="408">
        <f>+I49</f>
        <v>1575410</v>
      </c>
      <c r="J48" s="408">
        <f>+J49</f>
        <v>1575410</v>
      </c>
      <c r="K48" s="24"/>
      <c r="L48" s="193"/>
      <c r="M48" s="546"/>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row>
    <row r="49" spans="1:13" s="169" customFormat="1" ht="18.75" customHeight="1">
      <c r="A49" s="10" t="s">
        <v>169</v>
      </c>
      <c r="B49" s="100" t="s">
        <v>74</v>
      </c>
      <c r="C49" s="100" t="s">
        <v>75</v>
      </c>
      <c r="D49" s="191" t="s">
        <v>81</v>
      </c>
      <c r="E49" s="331" t="s">
        <v>168</v>
      </c>
      <c r="F49" s="449" t="s">
        <v>316</v>
      </c>
      <c r="G49" s="3" t="s">
        <v>318</v>
      </c>
      <c r="H49" s="192"/>
      <c r="I49" s="409">
        <f>+I50</f>
        <v>1575410</v>
      </c>
      <c r="J49" s="409">
        <f>+J50</f>
        <v>1575410</v>
      </c>
      <c r="K49" s="162"/>
      <c r="M49" s="543"/>
    </row>
    <row r="50" spans="1:13" s="124" customFormat="1" ht="18.75" customHeight="1">
      <c r="A50" s="30" t="s">
        <v>142</v>
      </c>
      <c r="B50" s="39" t="s">
        <v>74</v>
      </c>
      <c r="C50" s="39" t="s">
        <v>75</v>
      </c>
      <c r="D50" s="195" t="s">
        <v>81</v>
      </c>
      <c r="E50" s="219" t="s">
        <v>168</v>
      </c>
      <c r="F50" s="450" t="s">
        <v>316</v>
      </c>
      <c r="G50" s="31" t="s">
        <v>317</v>
      </c>
      <c r="H50" s="196"/>
      <c r="I50" s="410">
        <f>SUM(I51:I53)</f>
        <v>1575410</v>
      </c>
      <c r="J50" s="410">
        <f>SUM(J51:J53)</f>
        <v>1575410</v>
      </c>
      <c r="K50" s="81"/>
      <c r="M50" s="241"/>
    </row>
    <row r="51" spans="1:13" s="124" customFormat="1" ht="56.25" customHeight="1">
      <c r="A51" s="23" t="s">
        <v>82</v>
      </c>
      <c r="B51" s="12" t="s">
        <v>74</v>
      </c>
      <c r="C51" s="12" t="s">
        <v>75</v>
      </c>
      <c r="D51" s="197" t="s">
        <v>81</v>
      </c>
      <c r="E51" s="342" t="s">
        <v>168</v>
      </c>
      <c r="F51" s="451" t="s">
        <v>316</v>
      </c>
      <c r="G51" s="4" t="s">
        <v>317</v>
      </c>
      <c r="H51" s="198" t="s">
        <v>77</v>
      </c>
      <c r="I51" s="411">
        <f>1158656+349914</f>
        <v>1508570</v>
      </c>
      <c r="J51" s="411">
        <f>1158656+349914</f>
        <v>1508570</v>
      </c>
      <c r="K51" s="81"/>
      <c r="M51" s="241"/>
    </row>
    <row r="52" spans="1:13" s="124" customFormat="1" ht="18.75" customHeight="1">
      <c r="A52" s="25" t="s">
        <v>432</v>
      </c>
      <c r="B52" s="12" t="s">
        <v>74</v>
      </c>
      <c r="C52" s="12" t="s">
        <v>75</v>
      </c>
      <c r="D52" s="197" t="s">
        <v>81</v>
      </c>
      <c r="E52" s="342" t="s">
        <v>168</v>
      </c>
      <c r="F52" s="451" t="s">
        <v>316</v>
      </c>
      <c r="G52" s="4" t="s">
        <v>317</v>
      </c>
      <c r="H52" s="198" t="s">
        <v>84</v>
      </c>
      <c r="I52" s="411">
        <v>26840</v>
      </c>
      <c r="J52" s="411">
        <v>26840</v>
      </c>
      <c r="K52" s="81"/>
      <c r="M52" s="241"/>
    </row>
    <row r="53" spans="1:13" s="124" customFormat="1" ht="18.75" customHeight="1">
      <c r="A53" s="25" t="s">
        <v>85</v>
      </c>
      <c r="B53" s="12" t="s">
        <v>74</v>
      </c>
      <c r="C53" s="12" t="s">
        <v>75</v>
      </c>
      <c r="D53" s="197" t="s">
        <v>81</v>
      </c>
      <c r="E53" s="342" t="s">
        <v>168</v>
      </c>
      <c r="F53" s="451" t="s">
        <v>316</v>
      </c>
      <c r="G53" s="4" t="s">
        <v>317</v>
      </c>
      <c r="H53" s="198" t="s">
        <v>86</v>
      </c>
      <c r="I53" s="411">
        <v>40000</v>
      </c>
      <c r="J53" s="411">
        <v>40000</v>
      </c>
      <c r="K53" s="81"/>
      <c r="M53" s="241"/>
    </row>
    <row r="54" spans="1:13" s="124" customFormat="1" ht="37.5" customHeight="1">
      <c r="A54" s="41" t="s">
        <v>93</v>
      </c>
      <c r="B54" s="22" t="s">
        <v>74</v>
      </c>
      <c r="C54" s="22" t="s">
        <v>75</v>
      </c>
      <c r="D54" s="95" t="s">
        <v>87</v>
      </c>
      <c r="E54" s="95"/>
      <c r="F54" s="454"/>
      <c r="G54" s="199"/>
      <c r="H54" s="200"/>
      <c r="I54" s="412">
        <f>+I55</f>
        <v>26040</v>
      </c>
      <c r="J54" s="412">
        <f>+J55</f>
        <v>26040</v>
      </c>
      <c r="K54" s="81"/>
      <c r="M54" s="241"/>
    </row>
    <row r="55" spans="1:13" s="124" customFormat="1" ht="18">
      <c r="A55" s="11" t="s">
        <v>171</v>
      </c>
      <c r="B55" s="186" t="s">
        <v>74</v>
      </c>
      <c r="C55" s="186" t="s">
        <v>75</v>
      </c>
      <c r="D55" s="187" t="s">
        <v>87</v>
      </c>
      <c r="E55" s="343" t="s">
        <v>170</v>
      </c>
      <c r="F55" s="453" t="s">
        <v>316</v>
      </c>
      <c r="G55" s="2" t="s">
        <v>318</v>
      </c>
      <c r="H55" s="188"/>
      <c r="I55" s="408">
        <f>+I56+I61+I66</f>
        <v>26040</v>
      </c>
      <c r="J55" s="408">
        <f>+J56+J61+J66</f>
        <v>26040</v>
      </c>
      <c r="K55" s="81"/>
      <c r="M55" s="241"/>
    </row>
    <row r="56" spans="1:13" s="215" customFormat="1" ht="18.75" customHeight="1">
      <c r="A56" s="10" t="s">
        <v>173</v>
      </c>
      <c r="B56" s="100" t="s">
        <v>74</v>
      </c>
      <c r="C56" s="100" t="s">
        <v>75</v>
      </c>
      <c r="D56" s="191" t="s">
        <v>87</v>
      </c>
      <c r="E56" s="331" t="s">
        <v>172</v>
      </c>
      <c r="F56" s="449" t="s">
        <v>316</v>
      </c>
      <c r="G56" s="3" t="s">
        <v>318</v>
      </c>
      <c r="H56" s="192"/>
      <c r="I56" s="409">
        <f>+I57</f>
        <v>26040</v>
      </c>
      <c r="J56" s="409">
        <f>+J57</f>
        <v>26040</v>
      </c>
      <c r="K56" s="6"/>
      <c r="M56" s="242"/>
    </row>
    <row r="57" spans="1:13" s="215" customFormat="1" ht="18.75" customHeight="1">
      <c r="A57" s="30" t="s">
        <v>142</v>
      </c>
      <c r="B57" s="39" t="s">
        <v>74</v>
      </c>
      <c r="C57" s="39" t="s">
        <v>75</v>
      </c>
      <c r="D57" s="195" t="s">
        <v>87</v>
      </c>
      <c r="E57" s="219" t="s">
        <v>172</v>
      </c>
      <c r="F57" s="450" t="s">
        <v>316</v>
      </c>
      <c r="G57" s="31" t="s">
        <v>317</v>
      </c>
      <c r="H57" s="196"/>
      <c r="I57" s="410">
        <f>SUM(I58:I60)</f>
        <v>26040</v>
      </c>
      <c r="J57" s="410">
        <f>SUM(J58:J60)</f>
        <v>26040</v>
      </c>
      <c r="K57" s="6"/>
      <c r="M57" s="242"/>
    </row>
    <row r="58" spans="1:13" s="124" customFormat="1" ht="56.25" customHeight="1" hidden="1">
      <c r="A58" s="23" t="s">
        <v>82</v>
      </c>
      <c r="B58" s="12" t="s">
        <v>74</v>
      </c>
      <c r="C58" s="12" t="s">
        <v>75</v>
      </c>
      <c r="D58" s="197" t="s">
        <v>87</v>
      </c>
      <c r="E58" s="342" t="s">
        <v>172</v>
      </c>
      <c r="F58" s="451"/>
      <c r="G58" s="27" t="s">
        <v>141</v>
      </c>
      <c r="H58" s="198" t="s">
        <v>77</v>
      </c>
      <c r="I58" s="411"/>
      <c r="J58" s="411"/>
      <c r="K58" s="81"/>
      <c r="M58" s="241"/>
    </row>
    <row r="59" spans="1:13" s="124" customFormat="1" ht="18.75" customHeight="1">
      <c r="A59" s="25" t="s">
        <v>432</v>
      </c>
      <c r="B59" s="12" t="s">
        <v>74</v>
      </c>
      <c r="C59" s="12" t="s">
        <v>75</v>
      </c>
      <c r="D59" s="197" t="s">
        <v>87</v>
      </c>
      <c r="E59" s="342" t="s">
        <v>172</v>
      </c>
      <c r="F59" s="451" t="s">
        <v>316</v>
      </c>
      <c r="G59" s="27" t="s">
        <v>317</v>
      </c>
      <c r="H59" s="198" t="s">
        <v>84</v>
      </c>
      <c r="I59" s="411">
        <v>26040</v>
      </c>
      <c r="J59" s="411">
        <v>26040</v>
      </c>
      <c r="K59" s="81"/>
      <c r="M59" s="241"/>
    </row>
    <row r="60" spans="1:13" s="215" customFormat="1" ht="18" hidden="1">
      <c r="A60" s="25" t="s">
        <v>85</v>
      </c>
      <c r="B60" s="12" t="s">
        <v>74</v>
      </c>
      <c r="C60" s="12" t="s">
        <v>75</v>
      </c>
      <c r="D60" s="197" t="s">
        <v>87</v>
      </c>
      <c r="E60" s="342" t="s">
        <v>172</v>
      </c>
      <c r="F60" s="451"/>
      <c r="G60" s="27" t="s">
        <v>141</v>
      </c>
      <c r="H60" s="198" t="s">
        <v>86</v>
      </c>
      <c r="I60" s="411"/>
      <c r="J60" s="411"/>
      <c r="K60" s="6"/>
      <c r="M60" s="242"/>
    </row>
    <row r="61" spans="1:13" s="215" customFormat="1" ht="18" hidden="1">
      <c r="A61" s="10" t="s">
        <v>175</v>
      </c>
      <c r="B61" s="100" t="s">
        <v>74</v>
      </c>
      <c r="C61" s="100" t="s">
        <v>75</v>
      </c>
      <c r="D61" s="191" t="s">
        <v>87</v>
      </c>
      <c r="E61" s="331" t="s">
        <v>174</v>
      </c>
      <c r="F61" s="449"/>
      <c r="G61" s="3" t="s">
        <v>138</v>
      </c>
      <c r="H61" s="192"/>
      <c r="I61" s="409">
        <f>+I62</f>
        <v>0</v>
      </c>
      <c r="J61" s="409">
        <f>+J62</f>
        <v>0</v>
      </c>
      <c r="K61" s="6"/>
      <c r="M61" s="242"/>
    </row>
    <row r="62" spans="1:251" s="193" customFormat="1" ht="18" hidden="1">
      <c r="A62" s="30" t="s">
        <v>142</v>
      </c>
      <c r="B62" s="39" t="s">
        <v>74</v>
      </c>
      <c r="C62" s="39" t="s">
        <v>75</v>
      </c>
      <c r="D62" s="195" t="s">
        <v>87</v>
      </c>
      <c r="E62" s="219" t="s">
        <v>174</v>
      </c>
      <c r="F62" s="450"/>
      <c r="G62" s="31" t="s">
        <v>141</v>
      </c>
      <c r="H62" s="196"/>
      <c r="I62" s="410">
        <f>SUM(I63:I65)</f>
        <v>0</v>
      </c>
      <c r="J62" s="410">
        <f>SUM(J63:J65)</f>
        <v>0</v>
      </c>
      <c r="K62" s="6"/>
      <c r="L62" s="215"/>
      <c r="M62" s="242"/>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5"/>
      <c r="BR62" s="215"/>
      <c r="BS62" s="215"/>
      <c r="BT62" s="215"/>
      <c r="BU62" s="215"/>
      <c r="BV62" s="215"/>
      <c r="BW62" s="215"/>
      <c r="BX62" s="215"/>
      <c r="BY62" s="215"/>
      <c r="BZ62" s="215"/>
      <c r="CA62" s="215"/>
      <c r="CB62" s="215"/>
      <c r="CC62" s="215"/>
      <c r="CD62" s="215"/>
      <c r="CE62" s="215"/>
      <c r="CF62" s="215"/>
      <c r="CG62" s="215"/>
      <c r="CH62" s="215"/>
      <c r="CI62" s="215"/>
      <c r="CJ62" s="215"/>
      <c r="CK62" s="215"/>
      <c r="CL62" s="215"/>
      <c r="CM62" s="215"/>
      <c r="CN62" s="215"/>
      <c r="CO62" s="215"/>
      <c r="CP62" s="215"/>
      <c r="CQ62" s="215"/>
      <c r="CR62" s="215"/>
      <c r="CS62" s="215"/>
      <c r="CT62" s="215"/>
      <c r="CU62" s="215"/>
      <c r="CV62" s="215"/>
      <c r="CW62" s="215"/>
      <c r="CX62" s="215"/>
      <c r="CY62" s="215"/>
      <c r="CZ62" s="215"/>
      <c r="DA62" s="215"/>
      <c r="DB62" s="215"/>
      <c r="DC62" s="215"/>
      <c r="DD62" s="215"/>
      <c r="DE62" s="215"/>
      <c r="DF62" s="215"/>
      <c r="DG62" s="215"/>
      <c r="DH62" s="215"/>
      <c r="DI62" s="215"/>
      <c r="DJ62" s="215"/>
      <c r="DK62" s="215"/>
      <c r="DL62" s="215"/>
      <c r="DM62" s="215"/>
      <c r="DN62" s="215"/>
      <c r="DO62" s="215"/>
      <c r="DP62" s="215"/>
      <c r="DQ62" s="215"/>
      <c r="DR62" s="215"/>
      <c r="DS62" s="215"/>
      <c r="DT62" s="215"/>
      <c r="DU62" s="215"/>
      <c r="DV62" s="215"/>
      <c r="DW62" s="215"/>
      <c r="DX62" s="215"/>
      <c r="DY62" s="215"/>
      <c r="DZ62" s="215"/>
      <c r="EA62" s="215"/>
      <c r="EB62" s="215"/>
      <c r="EC62" s="215"/>
      <c r="ED62" s="215"/>
      <c r="EE62" s="215"/>
      <c r="EF62" s="215"/>
      <c r="EG62" s="215"/>
      <c r="EH62" s="215"/>
      <c r="EI62" s="215"/>
      <c r="EJ62" s="215"/>
      <c r="EK62" s="215"/>
      <c r="EL62" s="215"/>
      <c r="EM62" s="215"/>
      <c r="EN62" s="215"/>
      <c r="EO62" s="215"/>
      <c r="EP62" s="215"/>
      <c r="EQ62" s="215"/>
      <c r="ER62" s="215"/>
      <c r="ES62" s="215"/>
      <c r="ET62" s="215"/>
      <c r="EU62" s="215"/>
      <c r="EV62" s="215"/>
      <c r="EW62" s="215"/>
      <c r="EX62" s="215"/>
      <c r="EY62" s="215"/>
      <c r="EZ62" s="215"/>
      <c r="FA62" s="215"/>
      <c r="FB62" s="215"/>
      <c r="FC62" s="215"/>
      <c r="FD62" s="215"/>
      <c r="FE62" s="215"/>
      <c r="FF62" s="215"/>
      <c r="FG62" s="215"/>
      <c r="FH62" s="215"/>
      <c r="FI62" s="215"/>
      <c r="FJ62" s="215"/>
      <c r="FK62" s="215"/>
      <c r="FL62" s="215"/>
      <c r="FM62" s="215"/>
      <c r="FN62" s="215"/>
      <c r="FO62" s="215"/>
      <c r="FP62" s="215"/>
      <c r="FQ62" s="215"/>
      <c r="FR62" s="215"/>
      <c r="FS62" s="215"/>
      <c r="FT62" s="215"/>
      <c r="FU62" s="215"/>
      <c r="FV62" s="215"/>
      <c r="FW62" s="215"/>
      <c r="FX62" s="215"/>
      <c r="FY62" s="215"/>
      <c r="FZ62" s="215"/>
      <c r="GA62" s="215"/>
      <c r="GB62" s="215"/>
      <c r="GC62" s="215"/>
      <c r="GD62" s="215"/>
      <c r="GE62" s="215"/>
      <c r="GF62" s="215"/>
      <c r="GG62" s="215"/>
      <c r="GH62" s="215"/>
      <c r="GI62" s="215"/>
      <c r="GJ62" s="215"/>
      <c r="GK62" s="215"/>
      <c r="GL62" s="215"/>
      <c r="GM62" s="215"/>
      <c r="GN62" s="215"/>
      <c r="GO62" s="215"/>
      <c r="GP62" s="215"/>
      <c r="GQ62" s="215"/>
      <c r="GR62" s="215"/>
      <c r="GS62" s="215"/>
      <c r="GT62" s="215"/>
      <c r="GU62" s="215"/>
      <c r="GV62" s="215"/>
      <c r="GW62" s="215"/>
      <c r="GX62" s="215"/>
      <c r="GY62" s="215"/>
      <c r="GZ62" s="215"/>
      <c r="HA62" s="215"/>
      <c r="HB62" s="215"/>
      <c r="HC62" s="215"/>
      <c r="HD62" s="215"/>
      <c r="HE62" s="215"/>
      <c r="HF62" s="215"/>
      <c r="HG62" s="215"/>
      <c r="HH62" s="215"/>
      <c r="HI62" s="215"/>
      <c r="HJ62" s="215"/>
      <c r="HK62" s="215"/>
      <c r="HL62" s="215"/>
      <c r="HM62" s="215"/>
      <c r="HN62" s="215"/>
      <c r="HO62" s="215"/>
      <c r="HP62" s="215"/>
      <c r="HQ62" s="215"/>
      <c r="HR62" s="215"/>
      <c r="HS62" s="215"/>
      <c r="HT62" s="215"/>
      <c r="HU62" s="215"/>
      <c r="HV62" s="215"/>
      <c r="HW62" s="215"/>
      <c r="HX62" s="215"/>
      <c r="HY62" s="215"/>
      <c r="HZ62" s="215"/>
      <c r="IA62" s="215"/>
      <c r="IB62" s="215"/>
      <c r="IC62" s="215"/>
      <c r="ID62" s="215"/>
      <c r="IE62" s="215"/>
      <c r="IF62" s="215"/>
      <c r="IG62" s="215"/>
      <c r="IH62" s="215"/>
      <c r="II62" s="215"/>
      <c r="IJ62" s="215"/>
      <c r="IK62" s="215"/>
      <c r="IL62" s="215"/>
      <c r="IM62" s="215"/>
      <c r="IN62" s="215"/>
      <c r="IO62" s="215"/>
      <c r="IP62" s="215"/>
      <c r="IQ62" s="215"/>
    </row>
    <row r="63" spans="1:251" s="193" customFormat="1" ht="54" hidden="1">
      <c r="A63" s="23" t="s">
        <v>82</v>
      </c>
      <c r="B63" s="12" t="s">
        <v>74</v>
      </c>
      <c r="C63" s="12" t="s">
        <v>75</v>
      </c>
      <c r="D63" s="197" t="s">
        <v>87</v>
      </c>
      <c r="E63" s="342" t="s">
        <v>174</v>
      </c>
      <c r="F63" s="451"/>
      <c r="G63" s="27" t="s">
        <v>141</v>
      </c>
      <c r="H63" s="198" t="s">
        <v>77</v>
      </c>
      <c r="I63" s="411"/>
      <c r="J63" s="411"/>
      <c r="K63" s="6"/>
      <c r="L63" s="215"/>
      <c r="M63" s="242"/>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5"/>
      <c r="BV63" s="215"/>
      <c r="BW63" s="215"/>
      <c r="BX63" s="215"/>
      <c r="BY63" s="215"/>
      <c r="BZ63" s="215"/>
      <c r="CA63" s="215"/>
      <c r="CB63" s="215"/>
      <c r="CC63" s="215"/>
      <c r="CD63" s="215"/>
      <c r="CE63" s="215"/>
      <c r="CF63" s="215"/>
      <c r="CG63" s="215"/>
      <c r="CH63" s="215"/>
      <c r="CI63" s="215"/>
      <c r="CJ63" s="215"/>
      <c r="CK63" s="215"/>
      <c r="CL63" s="215"/>
      <c r="CM63" s="215"/>
      <c r="CN63" s="215"/>
      <c r="CO63" s="215"/>
      <c r="CP63" s="215"/>
      <c r="CQ63" s="215"/>
      <c r="CR63" s="215"/>
      <c r="CS63" s="215"/>
      <c r="CT63" s="215"/>
      <c r="CU63" s="215"/>
      <c r="CV63" s="215"/>
      <c r="CW63" s="215"/>
      <c r="CX63" s="215"/>
      <c r="CY63" s="215"/>
      <c r="CZ63" s="215"/>
      <c r="DA63" s="215"/>
      <c r="DB63" s="215"/>
      <c r="DC63" s="215"/>
      <c r="DD63" s="215"/>
      <c r="DE63" s="215"/>
      <c r="DF63" s="215"/>
      <c r="DG63" s="215"/>
      <c r="DH63" s="215"/>
      <c r="DI63" s="215"/>
      <c r="DJ63" s="215"/>
      <c r="DK63" s="215"/>
      <c r="DL63" s="215"/>
      <c r="DM63" s="215"/>
      <c r="DN63" s="215"/>
      <c r="DO63" s="215"/>
      <c r="DP63" s="215"/>
      <c r="DQ63" s="215"/>
      <c r="DR63" s="215"/>
      <c r="DS63" s="215"/>
      <c r="DT63" s="215"/>
      <c r="DU63" s="215"/>
      <c r="DV63" s="215"/>
      <c r="DW63" s="215"/>
      <c r="DX63" s="215"/>
      <c r="DY63" s="215"/>
      <c r="DZ63" s="215"/>
      <c r="EA63" s="215"/>
      <c r="EB63" s="215"/>
      <c r="EC63" s="215"/>
      <c r="ED63" s="215"/>
      <c r="EE63" s="215"/>
      <c r="EF63" s="215"/>
      <c r="EG63" s="215"/>
      <c r="EH63" s="215"/>
      <c r="EI63" s="215"/>
      <c r="EJ63" s="215"/>
      <c r="EK63" s="215"/>
      <c r="EL63" s="215"/>
      <c r="EM63" s="215"/>
      <c r="EN63" s="215"/>
      <c r="EO63" s="215"/>
      <c r="EP63" s="215"/>
      <c r="EQ63" s="215"/>
      <c r="ER63" s="215"/>
      <c r="ES63" s="215"/>
      <c r="ET63" s="215"/>
      <c r="EU63" s="215"/>
      <c r="EV63" s="215"/>
      <c r="EW63" s="215"/>
      <c r="EX63" s="215"/>
      <c r="EY63" s="215"/>
      <c r="EZ63" s="215"/>
      <c r="FA63" s="215"/>
      <c r="FB63" s="215"/>
      <c r="FC63" s="215"/>
      <c r="FD63" s="215"/>
      <c r="FE63" s="215"/>
      <c r="FF63" s="215"/>
      <c r="FG63" s="215"/>
      <c r="FH63" s="215"/>
      <c r="FI63" s="215"/>
      <c r="FJ63" s="215"/>
      <c r="FK63" s="215"/>
      <c r="FL63" s="215"/>
      <c r="FM63" s="215"/>
      <c r="FN63" s="215"/>
      <c r="FO63" s="215"/>
      <c r="FP63" s="215"/>
      <c r="FQ63" s="215"/>
      <c r="FR63" s="215"/>
      <c r="FS63" s="215"/>
      <c r="FT63" s="215"/>
      <c r="FU63" s="215"/>
      <c r="FV63" s="215"/>
      <c r="FW63" s="215"/>
      <c r="FX63" s="215"/>
      <c r="FY63" s="215"/>
      <c r="FZ63" s="215"/>
      <c r="GA63" s="215"/>
      <c r="GB63" s="215"/>
      <c r="GC63" s="215"/>
      <c r="GD63" s="215"/>
      <c r="GE63" s="215"/>
      <c r="GF63" s="215"/>
      <c r="GG63" s="215"/>
      <c r="GH63" s="215"/>
      <c r="GI63" s="215"/>
      <c r="GJ63" s="215"/>
      <c r="GK63" s="215"/>
      <c r="GL63" s="215"/>
      <c r="GM63" s="215"/>
      <c r="GN63" s="215"/>
      <c r="GO63" s="215"/>
      <c r="GP63" s="215"/>
      <c r="GQ63" s="215"/>
      <c r="GR63" s="215"/>
      <c r="GS63" s="215"/>
      <c r="GT63" s="215"/>
      <c r="GU63" s="215"/>
      <c r="GV63" s="215"/>
      <c r="GW63" s="215"/>
      <c r="GX63" s="215"/>
      <c r="GY63" s="215"/>
      <c r="GZ63" s="215"/>
      <c r="HA63" s="215"/>
      <c r="HB63" s="215"/>
      <c r="HC63" s="215"/>
      <c r="HD63" s="215"/>
      <c r="HE63" s="215"/>
      <c r="HF63" s="215"/>
      <c r="HG63" s="215"/>
      <c r="HH63" s="215"/>
      <c r="HI63" s="215"/>
      <c r="HJ63" s="215"/>
      <c r="HK63" s="215"/>
      <c r="HL63" s="215"/>
      <c r="HM63" s="215"/>
      <c r="HN63" s="215"/>
      <c r="HO63" s="215"/>
      <c r="HP63" s="215"/>
      <c r="HQ63" s="215"/>
      <c r="HR63" s="215"/>
      <c r="HS63" s="215"/>
      <c r="HT63" s="215"/>
      <c r="HU63" s="215"/>
      <c r="HV63" s="215"/>
      <c r="HW63" s="215"/>
      <c r="HX63" s="215"/>
      <c r="HY63" s="215"/>
      <c r="HZ63" s="215"/>
      <c r="IA63" s="215"/>
      <c r="IB63" s="215"/>
      <c r="IC63" s="215"/>
      <c r="ID63" s="215"/>
      <c r="IE63" s="215"/>
      <c r="IF63" s="215"/>
      <c r="IG63" s="215"/>
      <c r="IH63" s="215"/>
      <c r="II63" s="215"/>
      <c r="IJ63" s="215"/>
      <c r="IK63" s="215"/>
      <c r="IL63" s="215"/>
      <c r="IM63" s="215"/>
      <c r="IN63" s="215"/>
      <c r="IO63" s="215"/>
      <c r="IP63" s="215"/>
      <c r="IQ63" s="215"/>
    </row>
    <row r="64" spans="1:13" s="215" customFormat="1" ht="18" hidden="1">
      <c r="A64" s="25" t="s">
        <v>83</v>
      </c>
      <c r="B64" s="12" t="s">
        <v>74</v>
      </c>
      <c r="C64" s="12" t="s">
        <v>75</v>
      </c>
      <c r="D64" s="197" t="s">
        <v>87</v>
      </c>
      <c r="E64" s="342" t="s">
        <v>174</v>
      </c>
      <c r="F64" s="451"/>
      <c r="G64" s="27" t="s">
        <v>141</v>
      </c>
      <c r="H64" s="198" t="s">
        <v>84</v>
      </c>
      <c r="I64" s="411"/>
      <c r="J64" s="411"/>
      <c r="K64" s="81"/>
      <c r="M64" s="242"/>
    </row>
    <row r="65" spans="1:13" s="124" customFormat="1" ht="18" hidden="1">
      <c r="A65" s="25" t="s">
        <v>85</v>
      </c>
      <c r="B65" s="12" t="s">
        <v>74</v>
      </c>
      <c r="C65" s="12" t="s">
        <v>75</v>
      </c>
      <c r="D65" s="197" t="s">
        <v>87</v>
      </c>
      <c r="E65" s="342" t="s">
        <v>174</v>
      </c>
      <c r="F65" s="451"/>
      <c r="G65" s="27" t="s">
        <v>141</v>
      </c>
      <c r="H65" s="198" t="s">
        <v>86</v>
      </c>
      <c r="I65" s="411"/>
      <c r="J65" s="411"/>
      <c r="K65" s="81"/>
      <c r="M65" s="241"/>
    </row>
    <row r="66" spans="1:13" s="124" customFormat="1" ht="18" hidden="1">
      <c r="A66" s="10" t="s">
        <v>177</v>
      </c>
      <c r="B66" s="100" t="s">
        <v>74</v>
      </c>
      <c r="C66" s="100" t="s">
        <v>75</v>
      </c>
      <c r="D66" s="191" t="s">
        <v>87</v>
      </c>
      <c r="E66" s="331" t="s">
        <v>176</v>
      </c>
      <c r="F66" s="449"/>
      <c r="G66" s="3" t="s">
        <v>138</v>
      </c>
      <c r="H66" s="192"/>
      <c r="I66" s="409">
        <f>+I67</f>
        <v>0</v>
      </c>
      <c r="J66" s="409">
        <f>+J67</f>
        <v>0</v>
      </c>
      <c r="K66" s="81"/>
      <c r="M66" s="241"/>
    </row>
    <row r="67" spans="1:13" s="124" customFormat="1" ht="18" hidden="1">
      <c r="A67" s="30" t="s">
        <v>142</v>
      </c>
      <c r="B67" s="39" t="s">
        <v>74</v>
      </c>
      <c r="C67" s="39" t="s">
        <v>75</v>
      </c>
      <c r="D67" s="195" t="s">
        <v>87</v>
      </c>
      <c r="E67" s="219" t="s">
        <v>176</v>
      </c>
      <c r="F67" s="450"/>
      <c r="G67" s="31" t="s">
        <v>141</v>
      </c>
      <c r="H67" s="196"/>
      <c r="I67" s="410">
        <f>SUM(I68:I70)</f>
        <v>0</v>
      </c>
      <c r="J67" s="410">
        <f>SUM(J68:J70)</f>
        <v>0</v>
      </c>
      <c r="K67" s="81"/>
      <c r="M67" s="241"/>
    </row>
    <row r="68" spans="1:13" s="124" customFormat="1" ht="54" hidden="1">
      <c r="A68" s="23" t="s">
        <v>82</v>
      </c>
      <c r="B68" s="12" t="s">
        <v>74</v>
      </c>
      <c r="C68" s="12" t="s">
        <v>75</v>
      </c>
      <c r="D68" s="197" t="s">
        <v>87</v>
      </c>
      <c r="E68" s="342" t="s">
        <v>176</v>
      </c>
      <c r="F68" s="451"/>
      <c r="G68" s="27" t="s">
        <v>141</v>
      </c>
      <c r="H68" s="198" t="s">
        <v>77</v>
      </c>
      <c r="I68" s="411"/>
      <c r="J68" s="411"/>
      <c r="K68" s="81"/>
      <c r="M68" s="241"/>
    </row>
    <row r="69" spans="1:13" s="124" customFormat="1" ht="18" hidden="1">
      <c r="A69" s="25" t="s">
        <v>83</v>
      </c>
      <c r="B69" s="12" t="s">
        <v>74</v>
      </c>
      <c r="C69" s="12" t="s">
        <v>75</v>
      </c>
      <c r="D69" s="197" t="s">
        <v>87</v>
      </c>
      <c r="E69" s="342" t="s">
        <v>176</v>
      </c>
      <c r="F69" s="451"/>
      <c r="G69" s="27" t="s">
        <v>141</v>
      </c>
      <c r="H69" s="198" t="s">
        <v>84</v>
      </c>
      <c r="I69" s="411"/>
      <c r="J69" s="411"/>
      <c r="K69" s="81"/>
      <c r="M69" s="241"/>
    </row>
    <row r="70" spans="1:13" s="124" customFormat="1" ht="18" hidden="1">
      <c r="A70" s="25" t="s">
        <v>85</v>
      </c>
      <c r="B70" s="12" t="s">
        <v>74</v>
      </c>
      <c r="C70" s="12" t="s">
        <v>75</v>
      </c>
      <c r="D70" s="197" t="s">
        <v>87</v>
      </c>
      <c r="E70" s="342" t="s">
        <v>176</v>
      </c>
      <c r="F70" s="451"/>
      <c r="G70" s="27" t="s">
        <v>141</v>
      </c>
      <c r="H70" s="198" t="s">
        <v>86</v>
      </c>
      <c r="I70" s="411"/>
      <c r="J70" s="411"/>
      <c r="K70" s="81"/>
      <c r="M70" s="241"/>
    </row>
    <row r="71" spans="1:13" s="124" customFormat="1" ht="36" hidden="1">
      <c r="A71" s="38" t="s">
        <v>179</v>
      </c>
      <c r="B71" s="39" t="s">
        <v>74</v>
      </c>
      <c r="C71" s="39" t="s">
        <v>75</v>
      </c>
      <c r="D71" s="195" t="s">
        <v>87</v>
      </c>
      <c r="E71" s="344" t="s">
        <v>176</v>
      </c>
      <c r="F71" s="455"/>
      <c r="G71" s="33" t="s">
        <v>178</v>
      </c>
      <c r="H71" s="196"/>
      <c r="I71" s="410">
        <f>+I72</f>
        <v>0</v>
      </c>
      <c r="J71" s="410">
        <f>+J72</f>
        <v>0</v>
      </c>
      <c r="K71" s="81"/>
      <c r="M71" s="241"/>
    </row>
    <row r="72" spans="1:13" s="124" customFormat="1" ht="18" hidden="1">
      <c r="A72" s="23" t="s">
        <v>88</v>
      </c>
      <c r="B72" s="12" t="s">
        <v>74</v>
      </c>
      <c r="C72" s="12" t="s">
        <v>75</v>
      </c>
      <c r="D72" s="12" t="s">
        <v>87</v>
      </c>
      <c r="E72" s="345" t="s">
        <v>176</v>
      </c>
      <c r="F72" s="456"/>
      <c r="G72" s="29" t="s">
        <v>178</v>
      </c>
      <c r="H72" s="12" t="s">
        <v>89</v>
      </c>
      <c r="I72" s="413"/>
      <c r="J72" s="413"/>
      <c r="K72" s="81"/>
      <c r="M72" s="241"/>
    </row>
    <row r="73" spans="1:256" s="237" customFormat="1" ht="18" hidden="1">
      <c r="A73" s="201" t="s">
        <v>90</v>
      </c>
      <c r="B73" s="185" t="s">
        <v>74</v>
      </c>
      <c r="C73" s="185" t="s">
        <v>75</v>
      </c>
      <c r="D73" s="181" t="s">
        <v>91</v>
      </c>
      <c r="E73" s="183"/>
      <c r="F73" s="447"/>
      <c r="G73" s="184"/>
      <c r="H73" s="202"/>
      <c r="I73" s="407">
        <f>I74</f>
        <v>0</v>
      </c>
      <c r="J73" s="407">
        <f>J74</f>
        <v>0</v>
      </c>
      <c r="K73" s="277"/>
      <c r="M73" s="547"/>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c r="BR73" s="238"/>
      <c r="BS73" s="238"/>
      <c r="BT73" s="238"/>
      <c r="BU73" s="238"/>
      <c r="BV73" s="238"/>
      <c r="BW73" s="238"/>
      <c r="BX73" s="238"/>
      <c r="BY73" s="238"/>
      <c r="BZ73" s="238"/>
      <c r="CA73" s="238"/>
      <c r="CB73" s="238"/>
      <c r="CC73" s="238"/>
      <c r="CD73" s="238"/>
      <c r="CE73" s="238"/>
      <c r="CF73" s="238"/>
      <c r="CG73" s="238"/>
      <c r="CH73" s="238"/>
      <c r="CI73" s="238"/>
      <c r="CJ73" s="238"/>
      <c r="CK73" s="238"/>
      <c r="CL73" s="238"/>
      <c r="CM73" s="238"/>
      <c r="CN73" s="238"/>
      <c r="CO73" s="238"/>
      <c r="CP73" s="238"/>
      <c r="CQ73" s="238"/>
      <c r="CR73" s="238"/>
      <c r="CS73" s="238"/>
      <c r="CT73" s="238"/>
      <c r="CU73" s="238"/>
      <c r="CV73" s="238"/>
      <c r="CW73" s="238"/>
      <c r="CX73" s="238"/>
      <c r="CY73" s="238"/>
      <c r="CZ73" s="238"/>
      <c r="DA73" s="238"/>
      <c r="DB73" s="238"/>
      <c r="DC73" s="238"/>
      <c r="DD73" s="238"/>
      <c r="DE73" s="238"/>
      <c r="DF73" s="238"/>
      <c r="DG73" s="238"/>
      <c r="DH73" s="238"/>
      <c r="DI73" s="238"/>
      <c r="DJ73" s="238"/>
      <c r="DK73" s="238"/>
      <c r="DL73" s="238"/>
      <c r="DM73" s="238"/>
      <c r="DN73" s="238"/>
      <c r="DO73" s="238"/>
      <c r="DP73" s="238"/>
      <c r="DQ73" s="238"/>
      <c r="DR73" s="238"/>
      <c r="DS73" s="238"/>
      <c r="DT73" s="238"/>
      <c r="DU73" s="238"/>
      <c r="DV73" s="238"/>
      <c r="DW73" s="238"/>
      <c r="DX73" s="238"/>
      <c r="DY73" s="238"/>
      <c r="DZ73" s="238"/>
      <c r="EA73" s="238"/>
      <c r="EB73" s="238"/>
      <c r="EC73" s="238"/>
      <c r="ED73" s="238"/>
      <c r="EE73" s="238"/>
      <c r="EF73" s="238"/>
      <c r="EG73" s="238"/>
      <c r="EH73" s="238"/>
      <c r="EI73" s="238"/>
      <c r="EJ73" s="238"/>
      <c r="EK73" s="238"/>
      <c r="EL73" s="238"/>
      <c r="EM73" s="238"/>
      <c r="EN73" s="238"/>
      <c r="EO73" s="238"/>
      <c r="EP73" s="238"/>
      <c r="EQ73" s="238"/>
      <c r="ER73" s="238"/>
      <c r="ES73" s="238"/>
      <c r="ET73" s="238"/>
      <c r="EU73" s="238"/>
      <c r="EV73" s="238"/>
      <c r="EW73" s="238"/>
      <c r="EX73" s="238"/>
      <c r="EY73" s="238"/>
      <c r="EZ73" s="238"/>
      <c r="FA73" s="238"/>
      <c r="FB73" s="238"/>
      <c r="FC73" s="238"/>
      <c r="FD73" s="238"/>
      <c r="FE73" s="238"/>
      <c r="FF73" s="238"/>
      <c r="FG73" s="238"/>
      <c r="FH73" s="238"/>
      <c r="FI73" s="238"/>
      <c r="FJ73" s="238"/>
      <c r="FK73" s="238"/>
      <c r="FL73" s="238"/>
      <c r="FM73" s="238"/>
      <c r="FN73" s="238"/>
      <c r="FO73" s="238"/>
      <c r="FP73" s="238"/>
      <c r="FQ73" s="238"/>
      <c r="FR73" s="238"/>
      <c r="FS73" s="238"/>
      <c r="FT73" s="238"/>
      <c r="FU73" s="238"/>
      <c r="FV73" s="238"/>
      <c r="FW73" s="238"/>
      <c r="FX73" s="238"/>
      <c r="FY73" s="238"/>
      <c r="FZ73" s="238"/>
      <c r="GA73" s="238"/>
      <c r="GB73" s="238"/>
      <c r="GC73" s="238"/>
      <c r="GD73" s="238"/>
      <c r="GE73" s="238"/>
      <c r="GF73" s="238"/>
      <c r="GG73" s="238"/>
      <c r="GH73" s="238"/>
      <c r="GI73" s="238"/>
      <c r="GJ73" s="238"/>
      <c r="GK73" s="238"/>
      <c r="GL73" s="238"/>
      <c r="GM73" s="238"/>
      <c r="GN73" s="238"/>
      <c r="GO73" s="238"/>
      <c r="GP73" s="238"/>
      <c r="GQ73" s="238"/>
      <c r="GR73" s="238"/>
      <c r="GS73" s="238"/>
      <c r="GT73" s="238"/>
      <c r="GU73" s="238"/>
      <c r="GV73" s="238"/>
      <c r="GW73" s="238"/>
      <c r="GX73" s="238"/>
      <c r="GY73" s="238"/>
      <c r="GZ73" s="238"/>
      <c r="HA73" s="238"/>
      <c r="HB73" s="238"/>
      <c r="HC73" s="238"/>
      <c r="HD73" s="238"/>
      <c r="HE73" s="238"/>
      <c r="HF73" s="238"/>
      <c r="HG73" s="238"/>
      <c r="HH73" s="238"/>
      <c r="HI73" s="238"/>
      <c r="HJ73" s="238"/>
      <c r="HK73" s="238"/>
      <c r="HL73" s="238"/>
      <c r="HM73" s="238"/>
      <c r="HN73" s="238"/>
      <c r="HO73" s="238"/>
      <c r="HP73" s="238"/>
      <c r="HQ73" s="238"/>
      <c r="HR73" s="238"/>
      <c r="HS73" s="238"/>
      <c r="HT73" s="238"/>
      <c r="HU73" s="238"/>
      <c r="HV73" s="238"/>
      <c r="HW73" s="238"/>
      <c r="HX73" s="238"/>
      <c r="HY73" s="238"/>
      <c r="HZ73" s="238"/>
      <c r="IA73" s="238"/>
      <c r="IB73" s="238"/>
      <c r="IC73" s="238"/>
      <c r="ID73" s="238"/>
      <c r="IE73" s="238"/>
      <c r="IF73" s="238"/>
      <c r="IG73" s="238"/>
      <c r="IH73" s="238"/>
      <c r="II73" s="238"/>
      <c r="IJ73" s="238"/>
      <c r="IK73" s="238"/>
      <c r="IL73" s="238"/>
      <c r="IM73" s="238"/>
      <c r="IN73" s="238"/>
      <c r="IO73" s="238"/>
      <c r="IP73" s="238"/>
      <c r="IQ73" s="238"/>
      <c r="IR73" s="238"/>
      <c r="IS73" s="238"/>
      <c r="IT73" s="238"/>
      <c r="IU73" s="238"/>
      <c r="IV73" s="238"/>
    </row>
    <row r="74" spans="1:256" s="237" customFormat="1" ht="18" hidden="1">
      <c r="A74" s="203" t="s">
        <v>181</v>
      </c>
      <c r="B74" s="204" t="s">
        <v>74</v>
      </c>
      <c r="C74" s="204" t="s">
        <v>75</v>
      </c>
      <c r="D74" s="205" t="s">
        <v>91</v>
      </c>
      <c r="E74" s="346" t="s">
        <v>180</v>
      </c>
      <c r="F74" s="457"/>
      <c r="G74" s="206" t="s">
        <v>138</v>
      </c>
      <c r="H74" s="144"/>
      <c r="I74" s="414">
        <f>I75</f>
        <v>0</v>
      </c>
      <c r="J74" s="414">
        <f>J75</f>
        <v>0</v>
      </c>
      <c r="K74" s="277"/>
      <c r="L74" s="239"/>
      <c r="M74" s="547"/>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38"/>
      <c r="BY74" s="238"/>
      <c r="BZ74" s="238"/>
      <c r="CA74" s="238"/>
      <c r="CB74" s="238"/>
      <c r="CC74" s="238"/>
      <c r="CD74" s="238"/>
      <c r="CE74" s="238"/>
      <c r="CF74" s="238"/>
      <c r="CG74" s="238"/>
      <c r="CH74" s="238"/>
      <c r="CI74" s="238"/>
      <c r="CJ74" s="238"/>
      <c r="CK74" s="238"/>
      <c r="CL74" s="238"/>
      <c r="CM74" s="238"/>
      <c r="CN74" s="238"/>
      <c r="CO74" s="238"/>
      <c r="CP74" s="238"/>
      <c r="CQ74" s="238"/>
      <c r="CR74" s="238"/>
      <c r="CS74" s="238"/>
      <c r="CT74" s="238"/>
      <c r="CU74" s="238"/>
      <c r="CV74" s="238"/>
      <c r="CW74" s="238"/>
      <c r="CX74" s="238"/>
      <c r="CY74" s="238"/>
      <c r="CZ74" s="238"/>
      <c r="DA74" s="238"/>
      <c r="DB74" s="238"/>
      <c r="DC74" s="238"/>
      <c r="DD74" s="238"/>
      <c r="DE74" s="238"/>
      <c r="DF74" s="238"/>
      <c r="DG74" s="238"/>
      <c r="DH74" s="238"/>
      <c r="DI74" s="238"/>
      <c r="DJ74" s="238"/>
      <c r="DK74" s="238"/>
      <c r="DL74" s="238"/>
      <c r="DM74" s="238"/>
      <c r="DN74" s="238"/>
      <c r="DO74" s="238"/>
      <c r="DP74" s="238"/>
      <c r="DQ74" s="238"/>
      <c r="DR74" s="238"/>
      <c r="DS74" s="238"/>
      <c r="DT74" s="238"/>
      <c r="DU74" s="238"/>
      <c r="DV74" s="238"/>
      <c r="DW74" s="238"/>
      <c r="DX74" s="238"/>
      <c r="DY74" s="238"/>
      <c r="DZ74" s="238"/>
      <c r="EA74" s="238"/>
      <c r="EB74" s="238"/>
      <c r="EC74" s="238"/>
      <c r="ED74" s="238"/>
      <c r="EE74" s="238"/>
      <c r="EF74" s="238"/>
      <c r="EG74" s="238"/>
      <c r="EH74" s="238"/>
      <c r="EI74" s="238"/>
      <c r="EJ74" s="238"/>
      <c r="EK74" s="238"/>
      <c r="EL74" s="238"/>
      <c r="EM74" s="238"/>
      <c r="EN74" s="238"/>
      <c r="EO74" s="238"/>
      <c r="EP74" s="238"/>
      <c r="EQ74" s="238"/>
      <c r="ER74" s="238"/>
      <c r="ES74" s="238"/>
      <c r="ET74" s="238"/>
      <c r="EU74" s="238"/>
      <c r="EV74" s="238"/>
      <c r="EW74" s="238"/>
      <c r="EX74" s="238"/>
      <c r="EY74" s="238"/>
      <c r="EZ74" s="238"/>
      <c r="FA74" s="238"/>
      <c r="FB74" s="238"/>
      <c r="FC74" s="238"/>
      <c r="FD74" s="238"/>
      <c r="FE74" s="238"/>
      <c r="FF74" s="238"/>
      <c r="FG74" s="238"/>
      <c r="FH74" s="238"/>
      <c r="FI74" s="238"/>
      <c r="FJ74" s="238"/>
      <c r="FK74" s="238"/>
      <c r="FL74" s="238"/>
      <c r="FM74" s="238"/>
      <c r="FN74" s="238"/>
      <c r="FO74" s="238"/>
      <c r="FP74" s="238"/>
      <c r="FQ74" s="238"/>
      <c r="FR74" s="238"/>
      <c r="FS74" s="238"/>
      <c r="FT74" s="238"/>
      <c r="FU74" s="238"/>
      <c r="FV74" s="238"/>
      <c r="FW74" s="238"/>
      <c r="FX74" s="238"/>
      <c r="FY74" s="238"/>
      <c r="FZ74" s="238"/>
      <c r="GA74" s="238"/>
      <c r="GB74" s="238"/>
      <c r="GC74" s="238"/>
      <c r="GD74" s="238"/>
      <c r="GE74" s="238"/>
      <c r="GF74" s="238"/>
      <c r="GG74" s="238"/>
      <c r="GH74" s="238"/>
      <c r="GI74" s="238"/>
      <c r="GJ74" s="238"/>
      <c r="GK74" s="238"/>
      <c r="GL74" s="238"/>
      <c r="GM74" s="238"/>
      <c r="GN74" s="238"/>
      <c r="GO74" s="238"/>
      <c r="GP74" s="238"/>
      <c r="GQ74" s="238"/>
      <c r="GR74" s="238"/>
      <c r="GS74" s="238"/>
      <c r="GT74" s="238"/>
      <c r="GU74" s="238"/>
      <c r="GV74" s="238"/>
      <c r="GW74" s="238"/>
      <c r="GX74" s="238"/>
      <c r="GY74" s="238"/>
      <c r="GZ74" s="238"/>
      <c r="HA74" s="238"/>
      <c r="HB74" s="238"/>
      <c r="HC74" s="238"/>
      <c r="HD74" s="238"/>
      <c r="HE74" s="238"/>
      <c r="HF74" s="238"/>
      <c r="HG74" s="238"/>
      <c r="HH74" s="238"/>
      <c r="HI74" s="238"/>
      <c r="HJ74" s="238"/>
      <c r="HK74" s="238"/>
      <c r="HL74" s="238"/>
      <c r="HM74" s="238"/>
      <c r="HN74" s="238"/>
      <c r="HO74" s="238"/>
      <c r="HP74" s="238"/>
      <c r="HQ74" s="238"/>
      <c r="HR74" s="238"/>
      <c r="HS74" s="238"/>
      <c r="HT74" s="238"/>
      <c r="HU74" s="238"/>
      <c r="HV74" s="238"/>
      <c r="HW74" s="238"/>
      <c r="HX74" s="238"/>
      <c r="HY74" s="238"/>
      <c r="HZ74" s="238"/>
      <c r="IA74" s="238"/>
      <c r="IB74" s="238"/>
      <c r="IC74" s="238"/>
      <c r="ID74" s="238"/>
      <c r="IE74" s="238"/>
      <c r="IF74" s="238"/>
      <c r="IG74" s="238"/>
      <c r="IH74" s="238"/>
      <c r="II74" s="238"/>
      <c r="IJ74" s="238"/>
      <c r="IK74" s="238"/>
      <c r="IL74" s="238"/>
      <c r="IM74" s="238"/>
      <c r="IN74" s="238"/>
      <c r="IO74" s="238"/>
      <c r="IP74" s="238"/>
      <c r="IQ74" s="238"/>
      <c r="IR74" s="238"/>
      <c r="IS74" s="238"/>
      <c r="IT74" s="238"/>
      <c r="IU74" s="238"/>
      <c r="IV74" s="238"/>
    </row>
    <row r="75" spans="1:256" s="237" customFormat="1" ht="18" hidden="1">
      <c r="A75" s="10" t="s">
        <v>186</v>
      </c>
      <c r="B75" s="100" t="s">
        <v>74</v>
      </c>
      <c r="C75" s="100" t="s">
        <v>75</v>
      </c>
      <c r="D75" s="191" t="s">
        <v>91</v>
      </c>
      <c r="E75" s="216" t="s">
        <v>185</v>
      </c>
      <c r="F75" s="458"/>
      <c r="G75" s="42" t="s">
        <v>138</v>
      </c>
      <c r="H75" s="192"/>
      <c r="I75" s="409">
        <f>+I76</f>
        <v>0</v>
      </c>
      <c r="J75" s="409">
        <f>+J76</f>
        <v>0</v>
      </c>
      <c r="K75" s="277"/>
      <c r="L75" s="239"/>
      <c r="M75" s="547"/>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8"/>
      <c r="BR75" s="238"/>
      <c r="BS75" s="238"/>
      <c r="BT75" s="238"/>
      <c r="BU75" s="238"/>
      <c r="BV75" s="238"/>
      <c r="BW75" s="238"/>
      <c r="BX75" s="238"/>
      <c r="BY75" s="238"/>
      <c r="BZ75" s="238"/>
      <c r="CA75" s="238"/>
      <c r="CB75" s="238"/>
      <c r="CC75" s="238"/>
      <c r="CD75" s="238"/>
      <c r="CE75" s="238"/>
      <c r="CF75" s="238"/>
      <c r="CG75" s="238"/>
      <c r="CH75" s="238"/>
      <c r="CI75" s="238"/>
      <c r="CJ75" s="238"/>
      <c r="CK75" s="238"/>
      <c r="CL75" s="238"/>
      <c r="CM75" s="238"/>
      <c r="CN75" s="238"/>
      <c r="CO75" s="238"/>
      <c r="CP75" s="238"/>
      <c r="CQ75" s="238"/>
      <c r="CR75" s="238"/>
      <c r="CS75" s="238"/>
      <c r="CT75" s="238"/>
      <c r="CU75" s="238"/>
      <c r="CV75" s="238"/>
      <c r="CW75" s="238"/>
      <c r="CX75" s="238"/>
      <c r="CY75" s="238"/>
      <c r="CZ75" s="238"/>
      <c r="DA75" s="238"/>
      <c r="DB75" s="238"/>
      <c r="DC75" s="238"/>
      <c r="DD75" s="238"/>
      <c r="DE75" s="238"/>
      <c r="DF75" s="238"/>
      <c r="DG75" s="238"/>
      <c r="DH75" s="238"/>
      <c r="DI75" s="238"/>
      <c r="DJ75" s="238"/>
      <c r="DK75" s="238"/>
      <c r="DL75" s="238"/>
      <c r="DM75" s="238"/>
      <c r="DN75" s="238"/>
      <c r="DO75" s="238"/>
      <c r="DP75" s="238"/>
      <c r="DQ75" s="238"/>
      <c r="DR75" s="238"/>
      <c r="DS75" s="238"/>
      <c r="DT75" s="238"/>
      <c r="DU75" s="238"/>
      <c r="DV75" s="238"/>
      <c r="DW75" s="238"/>
      <c r="DX75" s="238"/>
      <c r="DY75" s="238"/>
      <c r="DZ75" s="238"/>
      <c r="EA75" s="238"/>
      <c r="EB75" s="238"/>
      <c r="EC75" s="238"/>
      <c r="ED75" s="238"/>
      <c r="EE75" s="238"/>
      <c r="EF75" s="238"/>
      <c r="EG75" s="238"/>
      <c r="EH75" s="238"/>
      <c r="EI75" s="238"/>
      <c r="EJ75" s="238"/>
      <c r="EK75" s="238"/>
      <c r="EL75" s="238"/>
      <c r="EM75" s="238"/>
      <c r="EN75" s="238"/>
      <c r="EO75" s="238"/>
      <c r="EP75" s="238"/>
      <c r="EQ75" s="238"/>
      <c r="ER75" s="238"/>
      <c r="ES75" s="238"/>
      <c r="ET75" s="238"/>
      <c r="EU75" s="238"/>
      <c r="EV75" s="238"/>
      <c r="EW75" s="238"/>
      <c r="EX75" s="238"/>
      <c r="EY75" s="238"/>
      <c r="EZ75" s="238"/>
      <c r="FA75" s="238"/>
      <c r="FB75" s="238"/>
      <c r="FC75" s="238"/>
      <c r="FD75" s="238"/>
      <c r="FE75" s="238"/>
      <c r="FF75" s="238"/>
      <c r="FG75" s="238"/>
      <c r="FH75" s="238"/>
      <c r="FI75" s="238"/>
      <c r="FJ75" s="238"/>
      <c r="FK75" s="238"/>
      <c r="FL75" s="238"/>
      <c r="FM75" s="238"/>
      <c r="FN75" s="238"/>
      <c r="FO75" s="238"/>
      <c r="FP75" s="238"/>
      <c r="FQ75" s="238"/>
      <c r="FR75" s="238"/>
      <c r="FS75" s="238"/>
      <c r="FT75" s="238"/>
      <c r="FU75" s="238"/>
      <c r="FV75" s="238"/>
      <c r="FW75" s="238"/>
      <c r="FX75" s="238"/>
      <c r="FY75" s="238"/>
      <c r="FZ75" s="238"/>
      <c r="GA75" s="238"/>
      <c r="GB75" s="238"/>
      <c r="GC75" s="238"/>
      <c r="GD75" s="238"/>
      <c r="GE75" s="238"/>
      <c r="GF75" s="238"/>
      <c r="GG75" s="238"/>
      <c r="GH75" s="238"/>
      <c r="GI75" s="238"/>
      <c r="GJ75" s="238"/>
      <c r="GK75" s="238"/>
      <c r="GL75" s="238"/>
      <c r="GM75" s="238"/>
      <c r="GN75" s="238"/>
      <c r="GO75" s="238"/>
      <c r="GP75" s="238"/>
      <c r="GQ75" s="238"/>
      <c r="GR75" s="238"/>
      <c r="GS75" s="238"/>
      <c r="GT75" s="238"/>
      <c r="GU75" s="238"/>
      <c r="GV75" s="238"/>
      <c r="GW75" s="238"/>
      <c r="GX75" s="238"/>
      <c r="GY75" s="238"/>
      <c r="GZ75" s="238"/>
      <c r="HA75" s="238"/>
      <c r="HB75" s="238"/>
      <c r="HC75" s="238"/>
      <c r="HD75" s="238"/>
      <c r="HE75" s="238"/>
      <c r="HF75" s="238"/>
      <c r="HG75" s="238"/>
      <c r="HH75" s="238"/>
      <c r="HI75" s="238"/>
      <c r="HJ75" s="238"/>
      <c r="HK75" s="238"/>
      <c r="HL75" s="238"/>
      <c r="HM75" s="238"/>
      <c r="HN75" s="238"/>
      <c r="HO75" s="238"/>
      <c r="HP75" s="238"/>
      <c r="HQ75" s="238"/>
      <c r="HR75" s="238"/>
      <c r="HS75" s="238"/>
      <c r="HT75" s="238"/>
      <c r="HU75" s="238"/>
      <c r="HV75" s="238"/>
      <c r="HW75" s="238"/>
      <c r="HX75" s="238"/>
      <c r="HY75" s="238"/>
      <c r="HZ75" s="238"/>
      <c r="IA75" s="238"/>
      <c r="IB75" s="238"/>
      <c r="IC75" s="238"/>
      <c r="ID75" s="238"/>
      <c r="IE75" s="238"/>
      <c r="IF75" s="238"/>
      <c r="IG75" s="238"/>
      <c r="IH75" s="238"/>
      <c r="II75" s="238"/>
      <c r="IJ75" s="238"/>
      <c r="IK75" s="238"/>
      <c r="IL75" s="238"/>
      <c r="IM75" s="238"/>
      <c r="IN75" s="238"/>
      <c r="IO75" s="238"/>
      <c r="IP75" s="238"/>
      <c r="IQ75" s="238"/>
      <c r="IR75" s="238"/>
      <c r="IS75" s="238"/>
      <c r="IT75" s="238"/>
      <c r="IU75" s="238"/>
      <c r="IV75" s="238"/>
    </row>
    <row r="76" spans="1:256" s="237" customFormat="1" ht="18" hidden="1">
      <c r="A76" s="30" t="s">
        <v>188</v>
      </c>
      <c r="B76" s="39" t="s">
        <v>74</v>
      </c>
      <c r="C76" s="39" t="s">
        <v>75</v>
      </c>
      <c r="D76" s="195" t="s">
        <v>91</v>
      </c>
      <c r="E76" s="258" t="s">
        <v>185</v>
      </c>
      <c r="F76" s="459"/>
      <c r="G76" s="43" t="s">
        <v>187</v>
      </c>
      <c r="H76" s="196"/>
      <c r="I76" s="410">
        <f>+I77</f>
        <v>0</v>
      </c>
      <c r="J76" s="410">
        <f>+J77</f>
        <v>0</v>
      </c>
      <c r="K76" s="277"/>
      <c r="L76" s="239"/>
      <c r="M76" s="547"/>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c r="CD76" s="238"/>
      <c r="CE76" s="238"/>
      <c r="CF76" s="238"/>
      <c r="CG76" s="238"/>
      <c r="CH76" s="238"/>
      <c r="CI76" s="238"/>
      <c r="CJ76" s="238"/>
      <c r="CK76" s="238"/>
      <c r="CL76" s="238"/>
      <c r="CM76" s="238"/>
      <c r="CN76" s="238"/>
      <c r="CO76" s="238"/>
      <c r="CP76" s="238"/>
      <c r="CQ76" s="238"/>
      <c r="CR76" s="238"/>
      <c r="CS76" s="238"/>
      <c r="CT76" s="238"/>
      <c r="CU76" s="238"/>
      <c r="CV76" s="238"/>
      <c r="CW76" s="238"/>
      <c r="CX76" s="238"/>
      <c r="CY76" s="238"/>
      <c r="CZ76" s="238"/>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c r="EI76" s="238"/>
      <c r="EJ76" s="238"/>
      <c r="EK76" s="238"/>
      <c r="EL76" s="238"/>
      <c r="EM76" s="238"/>
      <c r="EN76" s="238"/>
      <c r="EO76" s="238"/>
      <c r="EP76" s="238"/>
      <c r="EQ76" s="238"/>
      <c r="ER76" s="238"/>
      <c r="ES76" s="238"/>
      <c r="ET76" s="238"/>
      <c r="EU76" s="238"/>
      <c r="EV76" s="238"/>
      <c r="EW76" s="238"/>
      <c r="EX76" s="238"/>
      <c r="EY76" s="238"/>
      <c r="EZ76" s="238"/>
      <c r="FA76" s="238"/>
      <c r="FB76" s="238"/>
      <c r="FC76" s="238"/>
      <c r="FD76" s="238"/>
      <c r="FE76" s="238"/>
      <c r="FF76" s="238"/>
      <c r="FG76" s="238"/>
      <c r="FH76" s="238"/>
      <c r="FI76" s="238"/>
      <c r="FJ76" s="238"/>
      <c r="FK76" s="238"/>
      <c r="FL76" s="238"/>
      <c r="FM76" s="238"/>
      <c r="FN76" s="238"/>
      <c r="FO76" s="238"/>
      <c r="FP76" s="238"/>
      <c r="FQ76" s="238"/>
      <c r="FR76" s="238"/>
      <c r="FS76" s="238"/>
      <c r="FT76" s="238"/>
      <c r="FU76" s="238"/>
      <c r="FV76" s="238"/>
      <c r="FW76" s="238"/>
      <c r="FX76" s="238"/>
      <c r="FY76" s="238"/>
      <c r="FZ76" s="238"/>
      <c r="GA76" s="238"/>
      <c r="GB76" s="238"/>
      <c r="GC76" s="238"/>
      <c r="GD76" s="238"/>
      <c r="GE76" s="238"/>
      <c r="GF76" s="238"/>
      <c r="GG76" s="238"/>
      <c r="GH76" s="238"/>
      <c r="GI76" s="238"/>
      <c r="GJ76" s="238"/>
      <c r="GK76" s="238"/>
      <c r="GL76" s="238"/>
      <c r="GM76" s="238"/>
      <c r="GN76" s="238"/>
      <c r="GO76" s="238"/>
      <c r="GP76" s="238"/>
      <c r="GQ76" s="238"/>
      <c r="GR76" s="238"/>
      <c r="GS76" s="238"/>
      <c r="GT76" s="238"/>
      <c r="GU76" s="238"/>
      <c r="GV76" s="238"/>
      <c r="GW76" s="238"/>
      <c r="GX76" s="238"/>
      <c r="GY76" s="238"/>
      <c r="GZ76" s="238"/>
      <c r="HA76" s="238"/>
      <c r="HB76" s="238"/>
      <c r="HC76" s="238"/>
      <c r="HD76" s="238"/>
      <c r="HE76" s="238"/>
      <c r="HF76" s="238"/>
      <c r="HG76" s="238"/>
      <c r="HH76" s="238"/>
      <c r="HI76" s="238"/>
      <c r="HJ76" s="238"/>
      <c r="HK76" s="238"/>
      <c r="HL76" s="238"/>
      <c r="HM76" s="238"/>
      <c r="HN76" s="238"/>
      <c r="HO76" s="238"/>
      <c r="HP76" s="238"/>
      <c r="HQ76" s="238"/>
      <c r="HR76" s="238"/>
      <c r="HS76" s="238"/>
      <c r="HT76" s="238"/>
      <c r="HU76" s="238"/>
      <c r="HV76" s="238"/>
      <c r="HW76" s="238"/>
      <c r="HX76" s="238"/>
      <c r="HY76" s="238"/>
      <c r="HZ76" s="238"/>
      <c r="IA76" s="238"/>
      <c r="IB76" s="238"/>
      <c r="IC76" s="238"/>
      <c r="ID76" s="238"/>
      <c r="IE76" s="238"/>
      <c r="IF76" s="238"/>
      <c r="IG76" s="238"/>
      <c r="IH76" s="238"/>
      <c r="II76" s="238"/>
      <c r="IJ76" s="238"/>
      <c r="IK76" s="238"/>
      <c r="IL76" s="238"/>
      <c r="IM76" s="238"/>
      <c r="IN76" s="238"/>
      <c r="IO76" s="238"/>
      <c r="IP76" s="238"/>
      <c r="IQ76" s="238"/>
      <c r="IR76" s="238"/>
      <c r="IS76" s="238"/>
      <c r="IT76" s="238"/>
      <c r="IU76" s="238"/>
      <c r="IV76" s="238"/>
    </row>
    <row r="77" spans="1:13" s="124" customFormat="1" ht="18" hidden="1">
      <c r="A77" s="207" t="s">
        <v>83</v>
      </c>
      <c r="B77" s="12" t="s">
        <v>74</v>
      </c>
      <c r="C77" s="12" t="s">
        <v>75</v>
      </c>
      <c r="D77" s="12" t="s">
        <v>91</v>
      </c>
      <c r="E77" s="260" t="s">
        <v>185</v>
      </c>
      <c r="F77" s="460"/>
      <c r="G77" s="44" t="s">
        <v>187</v>
      </c>
      <c r="H77" s="12" t="s">
        <v>84</v>
      </c>
      <c r="I77" s="413"/>
      <c r="J77" s="413"/>
      <c r="K77" s="81"/>
      <c r="M77" s="241"/>
    </row>
    <row r="78" spans="1:13" s="124" customFormat="1" ht="18" hidden="1">
      <c r="A78" s="41" t="s">
        <v>191</v>
      </c>
      <c r="B78" s="22" t="s">
        <v>74</v>
      </c>
      <c r="C78" s="22" t="s">
        <v>75</v>
      </c>
      <c r="D78" s="45">
        <v>11</v>
      </c>
      <c r="E78" s="183"/>
      <c r="F78" s="447"/>
      <c r="G78" s="184"/>
      <c r="H78" s="21"/>
      <c r="I78" s="407">
        <f aca="true" t="shared" si="5" ref="I78:J81">I79</f>
        <v>0</v>
      </c>
      <c r="J78" s="407">
        <f t="shared" si="5"/>
        <v>0</v>
      </c>
      <c r="K78" s="81"/>
      <c r="M78" s="241"/>
    </row>
    <row r="79" spans="1:13" s="215" customFormat="1" ht="18" hidden="1">
      <c r="A79" s="46" t="s">
        <v>94</v>
      </c>
      <c r="B79" s="77" t="s">
        <v>74</v>
      </c>
      <c r="C79" s="77" t="s">
        <v>75</v>
      </c>
      <c r="D79" s="47">
        <v>11</v>
      </c>
      <c r="E79" s="347" t="s">
        <v>189</v>
      </c>
      <c r="F79" s="487"/>
      <c r="G79" s="208" t="s">
        <v>138</v>
      </c>
      <c r="H79" s="209"/>
      <c r="I79" s="415">
        <f t="shared" si="5"/>
        <v>0</v>
      </c>
      <c r="J79" s="415">
        <f t="shared" si="5"/>
        <v>0</v>
      </c>
      <c r="K79" s="6"/>
      <c r="M79" s="242"/>
    </row>
    <row r="80" spans="1:13" s="124" customFormat="1" ht="18" hidden="1">
      <c r="A80" s="48" t="s">
        <v>95</v>
      </c>
      <c r="B80" s="78" t="s">
        <v>74</v>
      </c>
      <c r="C80" s="78" t="s">
        <v>75</v>
      </c>
      <c r="D80" s="49">
        <v>11</v>
      </c>
      <c r="E80" s="348" t="s">
        <v>190</v>
      </c>
      <c r="F80" s="466"/>
      <c r="G80" s="210" t="s">
        <v>138</v>
      </c>
      <c r="H80" s="211"/>
      <c r="I80" s="416">
        <f t="shared" si="5"/>
        <v>0</v>
      </c>
      <c r="J80" s="416">
        <f t="shared" si="5"/>
        <v>0</v>
      </c>
      <c r="K80" s="81"/>
      <c r="M80" s="241"/>
    </row>
    <row r="81" spans="1:13" s="124" customFormat="1" ht="18" hidden="1">
      <c r="A81" s="82" t="s">
        <v>192</v>
      </c>
      <c r="B81" s="32" t="s">
        <v>74</v>
      </c>
      <c r="C81" s="32" t="s">
        <v>75</v>
      </c>
      <c r="D81" s="52">
        <v>11</v>
      </c>
      <c r="E81" s="52" t="s">
        <v>190</v>
      </c>
      <c r="F81" s="459"/>
      <c r="G81" s="53">
        <v>1403</v>
      </c>
      <c r="H81" s="212"/>
      <c r="I81" s="417">
        <f t="shared" si="5"/>
        <v>0</v>
      </c>
      <c r="J81" s="417">
        <f t="shared" si="5"/>
        <v>0</v>
      </c>
      <c r="K81" s="81"/>
      <c r="M81" s="241"/>
    </row>
    <row r="82" spans="1:13" s="124" customFormat="1" ht="18" hidden="1">
      <c r="A82" s="25" t="s">
        <v>85</v>
      </c>
      <c r="B82" s="12" t="s">
        <v>74</v>
      </c>
      <c r="C82" s="12" t="s">
        <v>75</v>
      </c>
      <c r="D82" s="50">
        <v>11</v>
      </c>
      <c r="E82" s="349" t="s">
        <v>190</v>
      </c>
      <c r="F82" s="471"/>
      <c r="G82" s="51">
        <v>1403</v>
      </c>
      <c r="H82" s="12" t="s">
        <v>86</v>
      </c>
      <c r="I82" s="418"/>
      <c r="J82" s="418"/>
      <c r="K82" s="81"/>
      <c r="M82" s="241"/>
    </row>
    <row r="83" spans="1:13" s="124" customFormat="1" ht="18">
      <c r="A83" s="40" t="s">
        <v>96</v>
      </c>
      <c r="B83" s="181" t="s">
        <v>74</v>
      </c>
      <c r="C83" s="181" t="s">
        <v>75</v>
      </c>
      <c r="D83" s="182" t="s">
        <v>97</v>
      </c>
      <c r="E83" s="54"/>
      <c r="F83" s="447"/>
      <c r="G83" s="55"/>
      <c r="H83" s="185"/>
      <c r="I83" s="407">
        <f>I84+I88+I93+I100</f>
        <v>4588019</v>
      </c>
      <c r="J83" s="407">
        <f>J84+J88+J93+J100</f>
        <v>4588019</v>
      </c>
      <c r="K83" s="81"/>
      <c r="M83" s="241"/>
    </row>
    <row r="84" spans="1:11" s="241" customFormat="1" ht="56.25" customHeight="1" hidden="1">
      <c r="A84" s="60" t="s">
        <v>224</v>
      </c>
      <c r="B84" s="86" t="s">
        <v>74</v>
      </c>
      <c r="C84" s="86" t="s">
        <v>75</v>
      </c>
      <c r="D84" s="213" t="s">
        <v>97</v>
      </c>
      <c r="E84" s="322" t="s">
        <v>98</v>
      </c>
      <c r="F84" s="448"/>
      <c r="G84" s="143" t="s">
        <v>138</v>
      </c>
      <c r="H84" s="214"/>
      <c r="I84" s="414">
        <f>+I85</f>
        <v>0</v>
      </c>
      <c r="J84" s="414">
        <f>+J85</f>
        <v>0</v>
      </c>
      <c r="K84" s="75"/>
    </row>
    <row r="85" spans="1:11" s="241" customFormat="1" ht="54" hidden="1">
      <c r="A85" s="48" t="s">
        <v>225</v>
      </c>
      <c r="B85" s="78" t="s">
        <v>74</v>
      </c>
      <c r="C85" s="78" t="s">
        <v>75</v>
      </c>
      <c r="D85" s="216" t="s">
        <v>97</v>
      </c>
      <c r="E85" s="348" t="s">
        <v>146</v>
      </c>
      <c r="F85" s="466"/>
      <c r="G85" s="210" t="s">
        <v>138</v>
      </c>
      <c r="H85" s="217"/>
      <c r="I85" s="419">
        <f>+I86</f>
        <v>0</v>
      </c>
      <c r="J85" s="419">
        <f>+J86</f>
        <v>0</v>
      </c>
      <c r="K85" s="75"/>
    </row>
    <row r="86" spans="1:11" s="242" customFormat="1" ht="18.75" customHeight="1" hidden="1">
      <c r="A86" s="150" t="s">
        <v>147</v>
      </c>
      <c r="B86" s="218" t="s">
        <v>74</v>
      </c>
      <c r="C86" s="218" t="s">
        <v>75</v>
      </c>
      <c r="D86" s="219" t="s">
        <v>97</v>
      </c>
      <c r="E86" s="52" t="s">
        <v>146</v>
      </c>
      <c r="F86" s="459"/>
      <c r="G86" s="53">
        <v>1434</v>
      </c>
      <c r="H86" s="220"/>
      <c r="I86" s="420">
        <f>I87</f>
        <v>0</v>
      </c>
      <c r="J86" s="420">
        <f>J87</f>
        <v>0</v>
      </c>
      <c r="K86" s="87"/>
    </row>
    <row r="87" spans="1:11" s="241" customFormat="1" ht="18.75" customHeight="1" hidden="1">
      <c r="A87" s="221" t="s">
        <v>83</v>
      </c>
      <c r="B87" s="16" t="s">
        <v>74</v>
      </c>
      <c r="C87" s="16" t="s">
        <v>75</v>
      </c>
      <c r="D87" s="16" t="s">
        <v>97</v>
      </c>
      <c r="E87" s="349" t="s">
        <v>146</v>
      </c>
      <c r="F87" s="471"/>
      <c r="G87" s="51">
        <v>1434</v>
      </c>
      <c r="H87" s="16" t="s">
        <v>84</v>
      </c>
      <c r="I87" s="418">
        <v>0</v>
      </c>
      <c r="J87" s="418">
        <v>0</v>
      </c>
      <c r="K87" s="75"/>
    </row>
    <row r="88" spans="1:13" s="124" customFormat="1" ht="56.25" customHeight="1">
      <c r="A88" s="60" t="s">
        <v>492</v>
      </c>
      <c r="B88" s="86" t="s">
        <v>74</v>
      </c>
      <c r="C88" s="86" t="s">
        <v>75</v>
      </c>
      <c r="D88" s="213" t="s">
        <v>97</v>
      </c>
      <c r="E88" s="322" t="s">
        <v>99</v>
      </c>
      <c r="F88" s="448" t="s">
        <v>316</v>
      </c>
      <c r="G88" s="143" t="s">
        <v>318</v>
      </c>
      <c r="H88" s="214"/>
      <c r="I88" s="414">
        <f>+I89</f>
        <v>129000</v>
      </c>
      <c r="J88" s="414">
        <f>+J89</f>
        <v>129000</v>
      </c>
      <c r="K88" s="81"/>
      <c r="M88" s="241"/>
    </row>
    <row r="89" spans="1:13" s="124" customFormat="1" ht="37.5" customHeight="1">
      <c r="A89" s="48" t="s">
        <v>500</v>
      </c>
      <c r="B89" s="78" t="s">
        <v>74</v>
      </c>
      <c r="C89" s="78" t="s">
        <v>75</v>
      </c>
      <c r="D89" s="216" t="s">
        <v>97</v>
      </c>
      <c r="E89" s="350" t="s">
        <v>154</v>
      </c>
      <c r="F89" s="400" t="s">
        <v>316</v>
      </c>
      <c r="G89" s="222" t="s">
        <v>318</v>
      </c>
      <c r="H89" s="211"/>
      <c r="I89" s="416">
        <f>+I91</f>
        <v>129000</v>
      </c>
      <c r="J89" s="416">
        <f>+J91</f>
        <v>129000</v>
      </c>
      <c r="K89" s="81"/>
      <c r="M89" s="241"/>
    </row>
    <row r="90" spans="1:13" s="215" customFormat="1" ht="37.5" customHeight="1">
      <c r="A90" s="476" t="s">
        <v>320</v>
      </c>
      <c r="B90" s="477" t="s">
        <v>74</v>
      </c>
      <c r="C90" s="477" t="s">
        <v>75</v>
      </c>
      <c r="D90" s="478" t="s">
        <v>97</v>
      </c>
      <c r="E90" s="484" t="s">
        <v>154</v>
      </c>
      <c r="F90" s="488" t="s">
        <v>75</v>
      </c>
      <c r="G90" s="485" t="s">
        <v>318</v>
      </c>
      <c r="H90" s="479"/>
      <c r="I90" s="480">
        <f>I91</f>
        <v>129000</v>
      </c>
      <c r="J90" s="480">
        <f>J91</f>
        <v>129000</v>
      </c>
      <c r="K90" s="6"/>
      <c r="M90" s="242"/>
    </row>
    <row r="91" spans="1:13" s="215" customFormat="1" ht="18.75" customHeight="1">
      <c r="A91" s="30" t="s">
        <v>155</v>
      </c>
      <c r="B91" s="39" t="s">
        <v>74</v>
      </c>
      <c r="C91" s="39" t="s">
        <v>75</v>
      </c>
      <c r="D91" s="195" t="s">
        <v>97</v>
      </c>
      <c r="E91" s="258" t="s">
        <v>154</v>
      </c>
      <c r="F91" s="459" t="s">
        <v>75</v>
      </c>
      <c r="G91" s="43" t="s">
        <v>321</v>
      </c>
      <c r="H91" s="223"/>
      <c r="I91" s="421">
        <f>+I92</f>
        <v>129000</v>
      </c>
      <c r="J91" s="421">
        <f>+J92</f>
        <v>129000</v>
      </c>
      <c r="K91" s="6"/>
      <c r="M91" s="242"/>
    </row>
    <row r="92" spans="1:13" s="124" customFormat="1" ht="18.75" customHeight="1">
      <c r="A92" s="224" t="s">
        <v>432</v>
      </c>
      <c r="B92" s="12" t="s">
        <v>74</v>
      </c>
      <c r="C92" s="12" t="s">
        <v>75</v>
      </c>
      <c r="D92" s="12" t="s">
        <v>97</v>
      </c>
      <c r="E92" s="260" t="s">
        <v>154</v>
      </c>
      <c r="F92" s="460" t="s">
        <v>75</v>
      </c>
      <c r="G92" s="44" t="s">
        <v>321</v>
      </c>
      <c r="H92" s="12" t="s">
        <v>84</v>
      </c>
      <c r="I92" s="418">
        <v>129000</v>
      </c>
      <c r="J92" s="418">
        <v>129000</v>
      </c>
      <c r="K92" s="81"/>
      <c r="M92" s="241"/>
    </row>
    <row r="93" spans="1:13" s="124" customFormat="1" ht="18.75" customHeight="1">
      <c r="A93" s="61" t="s">
        <v>181</v>
      </c>
      <c r="B93" s="204" t="s">
        <v>74</v>
      </c>
      <c r="C93" s="204" t="s">
        <v>75</v>
      </c>
      <c r="D93" s="62">
        <v>13</v>
      </c>
      <c r="E93" s="351" t="s">
        <v>180</v>
      </c>
      <c r="F93" s="489" t="s">
        <v>316</v>
      </c>
      <c r="G93" s="225" t="s">
        <v>318</v>
      </c>
      <c r="H93" s="226"/>
      <c r="I93" s="422">
        <f>+I97+I94</f>
        <v>268000</v>
      </c>
      <c r="J93" s="422">
        <f>+J97+J94</f>
        <v>268000</v>
      </c>
      <c r="K93" s="81"/>
      <c r="M93" s="241"/>
    </row>
    <row r="94" spans="1:13" s="124" customFormat="1" ht="18.75" customHeight="1">
      <c r="A94" s="48" t="s">
        <v>183</v>
      </c>
      <c r="B94" s="227" t="s">
        <v>74</v>
      </c>
      <c r="C94" s="227" t="s">
        <v>75</v>
      </c>
      <c r="D94" s="56">
        <v>13</v>
      </c>
      <c r="E94" s="352" t="s">
        <v>182</v>
      </c>
      <c r="F94" s="236" t="s">
        <v>316</v>
      </c>
      <c r="G94" s="228" t="s">
        <v>318</v>
      </c>
      <c r="H94" s="229"/>
      <c r="I94" s="416">
        <f>I95</f>
        <v>261000</v>
      </c>
      <c r="J94" s="416">
        <f>J95</f>
        <v>261000</v>
      </c>
      <c r="K94" s="81"/>
      <c r="M94" s="241"/>
    </row>
    <row r="95" spans="1:13" s="124" customFormat="1" ht="18.75" customHeight="1">
      <c r="A95" s="82" t="s">
        <v>307</v>
      </c>
      <c r="B95" s="133" t="s">
        <v>74</v>
      </c>
      <c r="C95" s="133" t="s">
        <v>75</v>
      </c>
      <c r="D95" s="63">
        <v>13</v>
      </c>
      <c r="E95" s="353" t="s">
        <v>182</v>
      </c>
      <c r="F95" s="462" t="s">
        <v>316</v>
      </c>
      <c r="G95" s="230" t="s">
        <v>322</v>
      </c>
      <c r="H95" s="135"/>
      <c r="I95" s="417">
        <f>I96</f>
        <v>261000</v>
      </c>
      <c r="J95" s="417">
        <f>J96</f>
        <v>261000</v>
      </c>
      <c r="K95" s="81"/>
      <c r="M95" s="241"/>
    </row>
    <row r="96" spans="1:13" s="124" customFormat="1" ht="18.75" customHeight="1">
      <c r="A96" s="221" t="s">
        <v>432</v>
      </c>
      <c r="B96" s="129" t="s">
        <v>74</v>
      </c>
      <c r="C96" s="129" t="s">
        <v>75</v>
      </c>
      <c r="D96" s="58">
        <v>13</v>
      </c>
      <c r="E96" s="354" t="s">
        <v>182</v>
      </c>
      <c r="F96" s="461" t="s">
        <v>316</v>
      </c>
      <c r="G96" s="130" t="s">
        <v>322</v>
      </c>
      <c r="H96" s="129" t="s">
        <v>84</v>
      </c>
      <c r="I96" s="423">
        <v>261000</v>
      </c>
      <c r="J96" s="423">
        <v>261000</v>
      </c>
      <c r="K96" s="81"/>
      <c r="M96" s="241"/>
    </row>
    <row r="97" spans="1:40" s="194" customFormat="1" ht="18">
      <c r="A97" s="48" t="s">
        <v>183</v>
      </c>
      <c r="B97" s="227" t="s">
        <v>74</v>
      </c>
      <c r="C97" s="227" t="s">
        <v>75</v>
      </c>
      <c r="D97" s="56">
        <v>13</v>
      </c>
      <c r="E97" s="352" t="s">
        <v>182</v>
      </c>
      <c r="F97" s="236" t="s">
        <v>316</v>
      </c>
      <c r="G97" s="228" t="s">
        <v>318</v>
      </c>
      <c r="H97" s="229"/>
      <c r="I97" s="416">
        <f>I98</f>
        <v>7000</v>
      </c>
      <c r="J97" s="416">
        <f>J98</f>
        <v>7000</v>
      </c>
      <c r="K97" s="24"/>
      <c r="L97" s="193"/>
      <c r="M97" s="546"/>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row>
    <row r="98" spans="1:250" s="193" customFormat="1" ht="18">
      <c r="A98" s="82" t="s">
        <v>246</v>
      </c>
      <c r="B98" s="133" t="s">
        <v>74</v>
      </c>
      <c r="C98" s="133" t="s">
        <v>75</v>
      </c>
      <c r="D98" s="63">
        <v>13</v>
      </c>
      <c r="E98" s="353" t="s">
        <v>182</v>
      </c>
      <c r="F98" s="462" t="s">
        <v>316</v>
      </c>
      <c r="G98" s="230" t="s">
        <v>323</v>
      </c>
      <c r="H98" s="135"/>
      <c r="I98" s="417">
        <f>I99</f>
        <v>7000</v>
      </c>
      <c r="J98" s="417">
        <f>J99</f>
        <v>7000</v>
      </c>
      <c r="K98" s="6"/>
      <c r="L98" s="215"/>
      <c r="M98" s="242"/>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5"/>
      <c r="BA98" s="215"/>
      <c r="BB98" s="215"/>
      <c r="BC98" s="215"/>
      <c r="BD98" s="215"/>
      <c r="BE98" s="215"/>
      <c r="BF98" s="215"/>
      <c r="BG98" s="215"/>
      <c r="BH98" s="215"/>
      <c r="BI98" s="215"/>
      <c r="BJ98" s="215"/>
      <c r="BK98" s="215"/>
      <c r="BL98" s="215"/>
      <c r="BM98" s="215"/>
      <c r="BN98" s="215"/>
      <c r="BO98" s="215"/>
      <c r="BP98" s="215"/>
      <c r="BQ98" s="215"/>
      <c r="BR98" s="215"/>
      <c r="BS98" s="215"/>
      <c r="BT98" s="215"/>
      <c r="BU98" s="215"/>
      <c r="BV98" s="215"/>
      <c r="BW98" s="215"/>
      <c r="BX98" s="215"/>
      <c r="BY98" s="215"/>
      <c r="BZ98" s="215"/>
      <c r="CA98" s="215"/>
      <c r="CB98" s="215"/>
      <c r="CC98" s="215"/>
      <c r="CD98" s="215"/>
      <c r="CE98" s="215"/>
      <c r="CF98" s="215"/>
      <c r="CG98" s="215"/>
      <c r="CH98" s="215"/>
      <c r="CI98" s="215"/>
      <c r="CJ98" s="215"/>
      <c r="CK98" s="215"/>
      <c r="CL98" s="215"/>
      <c r="CM98" s="215"/>
      <c r="CN98" s="215"/>
      <c r="CO98" s="215"/>
      <c r="CP98" s="215"/>
      <c r="CQ98" s="215"/>
      <c r="CR98" s="215"/>
      <c r="CS98" s="215"/>
      <c r="CT98" s="215"/>
      <c r="CU98" s="215"/>
      <c r="CV98" s="215"/>
      <c r="CW98" s="215"/>
      <c r="CX98" s="215"/>
      <c r="CY98" s="215"/>
      <c r="CZ98" s="215"/>
      <c r="DA98" s="215"/>
      <c r="DB98" s="215"/>
      <c r="DC98" s="215"/>
      <c r="DD98" s="215"/>
      <c r="DE98" s="215"/>
      <c r="DF98" s="215"/>
      <c r="DG98" s="215"/>
      <c r="DH98" s="215"/>
      <c r="DI98" s="215"/>
      <c r="DJ98" s="215"/>
      <c r="DK98" s="215"/>
      <c r="DL98" s="215"/>
      <c r="DM98" s="215"/>
      <c r="DN98" s="215"/>
      <c r="DO98" s="215"/>
      <c r="DP98" s="215"/>
      <c r="DQ98" s="215"/>
      <c r="DR98" s="215"/>
      <c r="DS98" s="215"/>
      <c r="DT98" s="215"/>
      <c r="DU98" s="215"/>
      <c r="DV98" s="215"/>
      <c r="DW98" s="215"/>
      <c r="DX98" s="215"/>
      <c r="DY98" s="215"/>
      <c r="DZ98" s="215"/>
      <c r="EA98" s="215"/>
      <c r="EB98" s="215"/>
      <c r="EC98" s="215"/>
      <c r="ED98" s="215"/>
      <c r="EE98" s="215"/>
      <c r="EF98" s="215"/>
      <c r="EG98" s="215"/>
      <c r="EH98" s="215"/>
      <c r="EI98" s="215"/>
      <c r="EJ98" s="215"/>
      <c r="EK98" s="215"/>
      <c r="EL98" s="215"/>
      <c r="EM98" s="215"/>
      <c r="EN98" s="215"/>
      <c r="EO98" s="215"/>
      <c r="EP98" s="215"/>
      <c r="EQ98" s="215"/>
      <c r="ER98" s="215"/>
      <c r="ES98" s="215"/>
      <c r="ET98" s="215"/>
      <c r="EU98" s="215"/>
      <c r="EV98" s="215"/>
      <c r="EW98" s="215"/>
      <c r="EX98" s="215"/>
      <c r="EY98" s="215"/>
      <c r="EZ98" s="215"/>
      <c r="FA98" s="215"/>
      <c r="FB98" s="215"/>
      <c r="FC98" s="215"/>
      <c r="FD98" s="215"/>
      <c r="FE98" s="215"/>
      <c r="FF98" s="215"/>
      <c r="FG98" s="215"/>
      <c r="FH98" s="215"/>
      <c r="FI98" s="215"/>
      <c r="FJ98" s="215"/>
      <c r="FK98" s="215"/>
      <c r="FL98" s="215"/>
      <c r="FM98" s="215"/>
      <c r="FN98" s="215"/>
      <c r="FO98" s="215"/>
      <c r="FP98" s="215"/>
      <c r="FQ98" s="215"/>
      <c r="FR98" s="215"/>
      <c r="FS98" s="215"/>
      <c r="FT98" s="215"/>
      <c r="FU98" s="215"/>
      <c r="FV98" s="215"/>
      <c r="FW98" s="215"/>
      <c r="FX98" s="215"/>
      <c r="FY98" s="215"/>
      <c r="FZ98" s="215"/>
      <c r="GA98" s="215"/>
      <c r="GB98" s="215"/>
      <c r="GC98" s="215"/>
      <c r="GD98" s="215"/>
      <c r="GE98" s="215"/>
      <c r="GF98" s="215"/>
      <c r="GG98" s="215"/>
      <c r="GH98" s="215"/>
      <c r="GI98" s="215"/>
      <c r="GJ98" s="215"/>
      <c r="GK98" s="215"/>
      <c r="GL98" s="215"/>
      <c r="GM98" s="215"/>
      <c r="GN98" s="215"/>
      <c r="GO98" s="215"/>
      <c r="GP98" s="215"/>
      <c r="GQ98" s="215"/>
      <c r="GR98" s="215"/>
      <c r="GS98" s="215"/>
      <c r="GT98" s="215"/>
      <c r="GU98" s="215"/>
      <c r="GV98" s="215"/>
      <c r="GW98" s="215"/>
      <c r="GX98" s="215"/>
      <c r="GY98" s="215"/>
      <c r="GZ98" s="215"/>
      <c r="HA98" s="215"/>
      <c r="HB98" s="215"/>
      <c r="HC98" s="215"/>
      <c r="HD98" s="215"/>
      <c r="HE98" s="215"/>
      <c r="HF98" s="215"/>
      <c r="HG98" s="215"/>
      <c r="HH98" s="215"/>
      <c r="HI98" s="215"/>
      <c r="HJ98" s="215"/>
      <c r="HK98" s="215"/>
      <c r="HL98" s="215"/>
      <c r="HM98" s="215"/>
      <c r="HN98" s="215"/>
      <c r="HO98" s="215"/>
      <c r="HP98" s="215"/>
      <c r="HQ98" s="215"/>
      <c r="HR98" s="215"/>
      <c r="HS98" s="215"/>
      <c r="HT98" s="215"/>
      <c r="HU98" s="215"/>
      <c r="HV98" s="215"/>
      <c r="HW98" s="215"/>
      <c r="HX98" s="215"/>
      <c r="HY98" s="215"/>
      <c r="HZ98" s="215"/>
      <c r="IA98" s="215"/>
      <c r="IB98" s="215"/>
      <c r="IC98" s="215"/>
      <c r="ID98" s="215"/>
      <c r="IE98" s="215"/>
      <c r="IF98" s="215"/>
      <c r="IG98" s="215"/>
      <c r="IH98" s="215"/>
      <c r="II98" s="215"/>
      <c r="IJ98" s="215"/>
      <c r="IK98" s="215"/>
      <c r="IL98" s="215"/>
      <c r="IM98" s="215"/>
      <c r="IN98" s="215"/>
      <c r="IO98" s="215"/>
      <c r="IP98" s="215"/>
    </row>
    <row r="99" spans="1:250" s="193" customFormat="1" ht="18">
      <c r="A99" s="221" t="s">
        <v>432</v>
      </c>
      <c r="B99" s="129" t="s">
        <v>74</v>
      </c>
      <c r="C99" s="129" t="s">
        <v>75</v>
      </c>
      <c r="D99" s="58">
        <v>13</v>
      </c>
      <c r="E99" s="354" t="s">
        <v>182</v>
      </c>
      <c r="F99" s="461" t="s">
        <v>316</v>
      </c>
      <c r="G99" s="130" t="s">
        <v>323</v>
      </c>
      <c r="H99" s="129" t="s">
        <v>84</v>
      </c>
      <c r="I99" s="423">
        <v>7000</v>
      </c>
      <c r="J99" s="423">
        <v>7000</v>
      </c>
      <c r="K99" s="6"/>
      <c r="L99" s="215"/>
      <c r="M99" s="242"/>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5"/>
      <c r="BU99" s="215"/>
      <c r="BV99" s="215"/>
      <c r="BW99" s="215"/>
      <c r="BX99" s="215"/>
      <c r="BY99" s="215"/>
      <c r="BZ99" s="215"/>
      <c r="CA99" s="215"/>
      <c r="CB99" s="215"/>
      <c r="CC99" s="215"/>
      <c r="CD99" s="215"/>
      <c r="CE99" s="215"/>
      <c r="CF99" s="215"/>
      <c r="CG99" s="215"/>
      <c r="CH99" s="215"/>
      <c r="CI99" s="215"/>
      <c r="CJ99" s="215"/>
      <c r="CK99" s="215"/>
      <c r="CL99" s="215"/>
      <c r="CM99" s="215"/>
      <c r="CN99" s="215"/>
      <c r="CO99" s="215"/>
      <c r="CP99" s="215"/>
      <c r="CQ99" s="215"/>
      <c r="CR99" s="215"/>
      <c r="CS99" s="215"/>
      <c r="CT99" s="215"/>
      <c r="CU99" s="215"/>
      <c r="CV99" s="215"/>
      <c r="CW99" s="215"/>
      <c r="CX99" s="215"/>
      <c r="CY99" s="215"/>
      <c r="CZ99" s="215"/>
      <c r="DA99" s="215"/>
      <c r="DB99" s="215"/>
      <c r="DC99" s="215"/>
      <c r="DD99" s="215"/>
      <c r="DE99" s="215"/>
      <c r="DF99" s="215"/>
      <c r="DG99" s="215"/>
      <c r="DH99" s="215"/>
      <c r="DI99" s="215"/>
      <c r="DJ99" s="215"/>
      <c r="DK99" s="215"/>
      <c r="DL99" s="215"/>
      <c r="DM99" s="215"/>
      <c r="DN99" s="215"/>
      <c r="DO99" s="215"/>
      <c r="DP99" s="215"/>
      <c r="DQ99" s="215"/>
      <c r="DR99" s="215"/>
      <c r="DS99" s="215"/>
      <c r="DT99" s="215"/>
      <c r="DU99" s="215"/>
      <c r="DV99" s="215"/>
      <c r="DW99" s="215"/>
      <c r="DX99" s="215"/>
      <c r="DY99" s="215"/>
      <c r="DZ99" s="215"/>
      <c r="EA99" s="215"/>
      <c r="EB99" s="215"/>
      <c r="EC99" s="215"/>
      <c r="ED99" s="215"/>
      <c r="EE99" s="215"/>
      <c r="EF99" s="215"/>
      <c r="EG99" s="215"/>
      <c r="EH99" s="215"/>
      <c r="EI99" s="215"/>
      <c r="EJ99" s="215"/>
      <c r="EK99" s="215"/>
      <c r="EL99" s="215"/>
      <c r="EM99" s="215"/>
      <c r="EN99" s="215"/>
      <c r="EO99" s="215"/>
      <c r="EP99" s="215"/>
      <c r="EQ99" s="215"/>
      <c r="ER99" s="215"/>
      <c r="ES99" s="215"/>
      <c r="ET99" s="215"/>
      <c r="EU99" s="215"/>
      <c r="EV99" s="215"/>
      <c r="EW99" s="215"/>
      <c r="EX99" s="215"/>
      <c r="EY99" s="215"/>
      <c r="EZ99" s="215"/>
      <c r="FA99" s="215"/>
      <c r="FB99" s="215"/>
      <c r="FC99" s="215"/>
      <c r="FD99" s="215"/>
      <c r="FE99" s="215"/>
      <c r="FF99" s="215"/>
      <c r="FG99" s="215"/>
      <c r="FH99" s="215"/>
      <c r="FI99" s="215"/>
      <c r="FJ99" s="215"/>
      <c r="FK99" s="215"/>
      <c r="FL99" s="215"/>
      <c r="FM99" s="215"/>
      <c r="FN99" s="215"/>
      <c r="FO99" s="215"/>
      <c r="FP99" s="215"/>
      <c r="FQ99" s="215"/>
      <c r="FR99" s="215"/>
      <c r="FS99" s="215"/>
      <c r="FT99" s="215"/>
      <c r="FU99" s="215"/>
      <c r="FV99" s="215"/>
      <c r="FW99" s="215"/>
      <c r="FX99" s="215"/>
      <c r="FY99" s="215"/>
      <c r="FZ99" s="215"/>
      <c r="GA99" s="215"/>
      <c r="GB99" s="215"/>
      <c r="GC99" s="215"/>
      <c r="GD99" s="215"/>
      <c r="GE99" s="215"/>
      <c r="GF99" s="215"/>
      <c r="GG99" s="215"/>
      <c r="GH99" s="215"/>
      <c r="GI99" s="215"/>
      <c r="GJ99" s="215"/>
      <c r="GK99" s="215"/>
      <c r="GL99" s="215"/>
      <c r="GM99" s="215"/>
      <c r="GN99" s="215"/>
      <c r="GO99" s="215"/>
      <c r="GP99" s="215"/>
      <c r="GQ99" s="215"/>
      <c r="GR99" s="215"/>
      <c r="GS99" s="215"/>
      <c r="GT99" s="215"/>
      <c r="GU99" s="215"/>
      <c r="GV99" s="215"/>
      <c r="GW99" s="215"/>
      <c r="GX99" s="215"/>
      <c r="GY99" s="215"/>
      <c r="GZ99" s="215"/>
      <c r="HA99" s="215"/>
      <c r="HB99" s="215"/>
      <c r="HC99" s="215"/>
      <c r="HD99" s="215"/>
      <c r="HE99" s="215"/>
      <c r="HF99" s="215"/>
      <c r="HG99" s="215"/>
      <c r="HH99" s="215"/>
      <c r="HI99" s="215"/>
      <c r="HJ99" s="215"/>
      <c r="HK99" s="215"/>
      <c r="HL99" s="215"/>
      <c r="HM99" s="215"/>
      <c r="HN99" s="215"/>
      <c r="HO99" s="215"/>
      <c r="HP99" s="215"/>
      <c r="HQ99" s="215"/>
      <c r="HR99" s="215"/>
      <c r="HS99" s="215"/>
      <c r="HT99" s="215"/>
      <c r="HU99" s="215"/>
      <c r="HV99" s="215"/>
      <c r="HW99" s="215"/>
      <c r="HX99" s="215"/>
      <c r="HY99" s="215"/>
      <c r="HZ99" s="215"/>
      <c r="IA99" s="215"/>
      <c r="IB99" s="215"/>
      <c r="IC99" s="215"/>
      <c r="ID99" s="215"/>
      <c r="IE99" s="215"/>
      <c r="IF99" s="215"/>
      <c r="IG99" s="215"/>
      <c r="IH99" s="215"/>
      <c r="II99" s="215"/>
      <c r="IJ99" s="215"/>
      <c r="IK99" s="215"/>
      <c r="IL99" s="215"/>
      <c r="IM99" s="215"/>
      <c r="IN99" s="215"/>
      <c r="IO99" s="215"/>
      <c r="IP99" s="215"/>
    </row>
    <row r="100" spans="1:250" s="193" customFormat="1" ht="17.25">
      <c r="A100" s="231" t="s">
        <v>228</v>
      </c>
      <c r="B100" s="232" t="s">
        <v>74</v>
      </c>
      <c r="C100" s="232" t="s">
        <v>75</v>
      </c>
      <c r="D100" s="232" t="s">
        <v>97</v>
      </c>
      <c r="E100" s="355" t="s">
        <v>227</v>
      </c>
      <c r="F100" s="399" t="s">
        <v>316</v>
      </c>
      <c r="G100" s="143" t="s">
        <v>318</v>
      </c>
      <c r="H100" s="233"/>
      <c r="I100" s="414">
        <f>+I101</f>
        <v>4191019</v>
      </c>
      <c r="J100" s="414">
        <f>+J101</f>
        <v>4191019</v>
      </c>
      <c r="K100" s="6"/>
      <c r="L100" s="215"/>
      <c r="M100" s="242"/>
      <c r="N100" s="215"/>
      <c r="O100" s="215"/>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5"/>
      <c r="BA100" s="215"/>
      <c r="BB100" s="215"/>
      <c r="BC100" s="215"/>
      <c r="BD100" s="215"/>
      <c r="BE100" s="215"/>
      <c r="BF100" s="215"/>
      <c r="BG100" s="215"/>
      <c r="BH100" s="215"/>
      <c r="BI100" s="215"/>
      <c r="BJ100" s="215"/>
      <c r="BK100" s="215"/>
      <c r="BL100" s="215"/>
      <c r="BM100" s="215"/>
      <c r="BN100" s="215"/>
      <c r="BO100" s="215"/>
      <c r="BP100" s="215"/>
      <c r="BQ100" s="215"/>
      <c r="BR100" s="215"/>
      <c r="BS100" s="215"/>
      <c r="BT100" s="215"/>
      <c r="BU100" s="215"/>
      <c r="BV100" s="215"/>
      <c r="BW100" s="215"/>
      <c r="BX100" s="215"/>
      <c r="BY100" s="215"/>
      <c r="BZ100" s="215"/>
      <c r="CA100" s="215"/>
      <c r="CB100" s="215"/>
      <c r="CC100" s="215"/>
      <c r="CD100" s="215"/>
      <c r="CE100" s="215"/>
      <c r="CF100" s="215"/>
      <c r="CG100" s="215"/>
      <c r="CH100" s="215"/>
      <c r="CI100" s="215"/>
      <c r="CJ100" s="215"/>
      <c r="CK100" s="215"/>
      <c r="CL100" s="215"/>
      <c r="CM100" s="215"/>
      <c r="CN100" s="215"/>
      <c r="CO100" s="215"/>
      <c r="CP100" s="215"/>
      <c r="CQ100" s="215"/>
      <c r="CR100" s="215"/>
      <c r="CS100" s="215"/>
      <c r="CT100" s="215"/>
      <c r="CU100" s="215"/>
      <c r="CV100" s="215"/>
      <c r="CW100" s="215"/>
      <c r="CX100" s="215"/>
      <c r="CY100" s="215"/>
      <c r="CZ100" s="215"/>
      <c r="DA100" s="215"/>
      <c r="DB100" s="215"/>
      <c r="DC100" s="215"/>
      <c r="DD100" s="215"/>
      <c r="DE100" s="215"/>
      <c r="DF100" s="215"/>
      <c r="DG100" s="215"/>
      <c r="DH100" s="215"/>
      <c r="DI100" s="215"/>
      <c r="DJ100" s="215"/>
      <c r="DK100" s="215"/>
      <c r="DL100" s="215"/>
      <c r="DM100" s="215"/>
      <c r="DN100" s="215"/>
      <c r="DO100" s="215"/>
      <c r="DP100" s="215"/>
      <c r="DQ100" s="215"/>
      <c r="DR100" s="215"/>
      <c r="DS100" s="215"/>
      <c r="DT100" s="215"/>
      <c r="DU100" s="215"/>
      <c r="DV100" s="215"/>
      <c r="DW100" s="215"/>
      <c r="DX100" s="215"/>
      <c r="DY100" s="215"/>
      <c r="DZ100" s="215"/>
      <c r="EA100" s="215"/>
      <c r="EB100" s="215"/>
      <c r="EC100" s="215"/>
      <c r="ED100" s="215"/>
      <c r="EE100" s="215"/>
      <c r="EF100" s="215"/>
      <c r="EG100" s="215"/>
      <c r="EH100" s="215"/>
      <c r="EI100" s="215"/>
      <c r="EJ100" s="215"/>
      <c r="EK100" s="215"/>
      <c r="EL100" s="215"/>
      <c r="EM100" s="215"/>
      <c r="EN100" s="215"/>
      <c r="EO100" s="215"/>
      <c r="EP100" s="215"/>
      <c r="EQ100" s="215"/>
      <c r="ER100" s="215"/>
      <c r="ES100" s="215"/>
      <c r="ET100" s="215"/>
      <c r="EU100" s="215"/>
      <c r="EV100" s="215"/>
      <c r="EW100" s="215"/>
      <c r="EX100" s="215"/>
      <c r="EY100" s="215"/>
      <c r="EZ100" s="215"/>
      <c r="FA100" s="215"/>
      <c r="FB100" s="215"/>
      <c r="FC100" s="215"/>
      <c r="FD100" s="215"/>
      <c r="FE100" s="215"/>
      <c r="FF100" s="215"/>
      <c r="FG100" s="215"/>
      <c r="FH100" s="215"/>
      <c r="FI100" s="215"/>
      <c r="FJ100" s="215"/>
      <c r="FK100" s="215"/>
      <c r="FL100" s="215"/>
      <c r="FM100" s="215"/>
      <c r="FN100" s="215"/>
      <c r="FO100" s="215"/>
      <c r="FP100" s="215"/>
      <c r="FQ100" s="215"/>
      <c r="FR100" s="215"/>
      <c r="FS100" s="215"/>
      <c r="FT100" s="215"/>
      <c r="FU100" s="215"/>
      <c r="FV100" s="215"/>
      <c r="FW100" s="215"/>
      <c r="FX100" s="215"/>
      <c r="FY100" s="215"/>
      <c r="FZ100" s="215"/>
      <c r="GA100" s="215"/>
      <c r="GB100" s="215"/>
      <c r="GC100" s="215"/>
      <c r="GD100" s="215"/>
      <c r="GE100" s="215"/>
      <c r="GF100" s="215"/>
      <c r="GG100" s="215"/>
      <c r="GH100" s="215"/>
      <c r="GI100" s="215"/>
      <c r="GJ100" s="215"/>
      <c r="GK100" s="215"/>
      <c r="GL100" s="215"/>
      <c r="GM100" s="215"/>
      <c r="GN100" s="215"/>
      <c r="GO100" s="215"/>
      <c r="GP100" s="215"/>
      <c r="GQ100" s="215"/>
      <c r="GR100" s="215"/>
      <c r="GS100" s="215"/>
      <c r="GT100" s="215"/>
      <c r="GU100" s="215"/>
      <c r="GV100" s="215"/>
      <c r="GW100" s="215"/>
      <c r="GX100" s="215"/>
      <c r="GY100" s="215"/>
      <c r="GZ100" s="215"/>
      <c r="HA100" s="215"/>
      <c r="HB100" s="215"/>
      <c r="HC100" s="215"/>
      <c r="HD100" s="215"/>
      <c r="HE100" s="215"/>
      <c r="HF100" s="215"/>
      <c r="HG100" s="215"/>
      <c r="HH100" s="215"/>
      <c r="HI100" s="215"/>
      <c r="HJ100" s="215"/>
      <c r="HK100" s="215"/>
      <c r="HL100" s="215"/>
      <c r="HM100" s="215"/>
      <c r="HN100" s="215"/>
      <c r="HO100" s="215"/>
      <c r="HP100" s="215"/>
      <c r="HQ100" s="215"/>
      <c r="HR100" s="215"/>
      <c r="HS100" s="215"/>
      <c r="HT100" s="215"/>
      <c r="HU100" s="215"/>
      <c r="HV100" s="215"/>
      <c r="HW100" s="215"/>
      <c r="HX100" s="215"/>
      <c r="HY100" s="215"/>
      <c r="HZ100" s="215"/>
      <c r="IA100" s="215"/>
      <c r="IB100" s="215"/>
      <c r="IC100" s="215"/>
      <c r="ID100" s="215"/>
      <c r="IE100" s="215"/>
      <c r="IF100" s="215"/>
      <c r="IG100" s="215"/>
      <c r="IH100" s="215"/>
      <c r="II100" s="215"/>
      <c r="IJ100" s="215"/>
      <c r="IK100" s="215"/>
      <c r="IL100" s="215"/>
      <c r="IM100" s="215"/>
      <c r="IN100" s="215"/>
      <c r="IO100" s="215"/>
      <c r="IP100" s="215"/>
    </row>
    <row r="101" spans="1:250" s="193" customFormat="1" ht="54">
      <c r="A101" s="234" t="s">
        <v>229</v>
      </c>
      <c r="B101" s="235" t="s">
        <v>74</v>
      </c>
      <c r="C101" s="235" t="s">
        <v>75</v>
      </c>
      <c r="D101" s="235" t="s">
        <v>97</v>
      </c>
      <c r="E101" s="356" t="s">
        <v>230</v>
      </c>
      <c r="F101" s="469" t="s">
        <v>316</v>
      </c>
      <c r="G101" s="228" t="s">
        <v>318</v>
      </c>
      <c r="H101" s="236"/>
      <c r="I101" s="416">
        <f>+I102</f>
        <v>4191019</v>
      </c>
      <c r="J101" s="416">
        <f>+J102</f>
        <v>4191019</v>
      </c>
      <c r="K101" s="6"/>
      <c r="L101" s="215"/>
      <c r="M101" s="242"/>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c r="BN101" s="215"/>
      <c r="BO101" s="215"/>
      <c r="BP101" s="215"/>
      <c r="BQ101" s="215"/>
      <c r="BR101" s="215"/>
      <c r="BS101" s="215"/>
      <c r="BT101" s="215"/>
      <c r="BU101" s="215"/>
      <c r="BV101" s="215"/>
      <c r="BW101" s="215"/>
      <c r="BX101" s="215"/>
      <c r="BY101" s="215"/>
      <c r="BZ101" s="215"/>
      <c r="CA101" s="215"/>
      <c r="CB101" s="215"/>
      <c r="CC101" s="215"/>
      <c r="CD101" s="215"/>
      <c r="CE101" s="215"/>
      <c r="CF101" s="215"/>
      <c r="CG101" s="215"/>
      <c r="CH101" s="215"/>
      <c r="CI101" s="215"/>
      <c r="CJ101" s="215"/>
      <c r="CK101" s="215"/>
      <c r="CL101" s="215"/>
      <c r="CM101" s="215"/>
      <c r="CN101" s="215"/>
      <c r="CO101" s="215"/>
      <c r="CP101" s="215"/>
      <c r="CQ101" s="215"/>
      <c r="CR101" s="215"/>
      <c r="CS101" s="215"/>
      <c r="CT101" s="215"/>
      <c r="CU101" s="215"/>
      <c r="CV101" s="215"/>
      <c r="CW101" s="215"/>
      <c r="CX101" s="215"/>
      <c r="CY101" s="215"/>
      <c r="CZ101" s="215"/>
      <c r="DA101" s="215"/>
      <c r="DB101" s="215"/>
      <c r="DC101" s="215"/>
      <c r="DD101" s="215"/>
      <c r="DE101" s="215"/>
      <c r="DF101" s="215"/>
      <c r="DG101" s="215"/>
      <c r="DH101" s="215"/>
      <c r="DI101" s="215"/>
      <c r="DJ101" s="215"/>
      <c r="DK101" s="215"/>
      <c r="DL101" s="215"/>
      <c r="DM101" s="215"/>
      <c r="DN101" s="215"/>
      <c r="DO101" s="215"/>
      <c r="DP101" s="215"/>
      <c r="DQ101" s="215"/>
      <c r="DR101" s="215"/>
      <c r="DS101" s="215"/>
      <c r="DT101" s="215"/>
      <c r="DU101" s="215"/>
      <c r="DV101" s="215"/>
      <c r="DW101" s="215"/>
      <c r="DX101" s="215"/>
      <c r="DY101" s="215"/>
      <c r="DZ101" s="215"/>
      <c r="EA101" s="215"/>
      <c r="EB101" s="215"/>
      <c r="EC101" s="215"/>
      <c r="ED101" s="215"/>
      <c r="EE101" s="215"/>
      <c r="EF101" s="215"/>
      <c r="EG101" s="215"/>
      <c r="EH101" s="215"/>
      <c r="EI101" s="215"/>
      <c r="EJ101" s="215"/>
      <c r="EK101" s="215"/>
      <c r="EL101" s="215"/>
      <c r="EM101" s="215"/>
      <c r="EN101" s="215"/>
      <c r="EO101" s="215"/>
      <c r="EP101" s="215"/>
      <c r="EQ101" s="215"/>
      <c r="ER101" s="215"/>
      <c r="ES101" s="215"/>
      <c r="ET101" s="215"/>
      <c r="EU101" s="215"/>
      <c r="EV101" s="215"/>
      <c r="EW101" s="215"/>
      <c r="EX101" s="215"/>
      <c r="EY101" s="215"/>
      <c r="EZ101" s="215"/>
      <c r="FA101" s="215"/>
      <c r="FB101" s="215"/>
      <c r="FC101" s="215"/>
      <c r="FD101" s="215"/>
      <c r="FE101" s="215"/>
      <c r="FF101" s="215"/>
      <c r="FG101" s="215"/>
      <c r="FH101" s="215"/>
      <c r="FI101" s="215"/>
      <c r="FJ101" s="215"/>
      <c r="FK101" s="215"/>
      <c r="FL101" s="215"/>
      <c r="FM101" s="215"/>
      <c r="FN101" s="215"/>
      <c r="FO101" s="215"/>
      <c r="FP101" s="215"/>
      <c r="FQ101" s="215"/>
      <c r="FR101" s="215"/>
      <c r="FS101" s="215"/>
      <c r="FT101" s="215"/>
      <c r="FU101" s="215"/>
      <c r="FV101" s="215"/>
      <c r="FW101" s="215"/>
      <c r="FX101" s="215"/>
      <c r="FY101" s="215"/>
      <c r="FZ101" s="215"/>
      <c r="GA101" s="215"/>
      <c r="GB101" s="215"/>
      <c r="GC101" s="215"/>
      <c r="GD101" s="215"/>
      <c r="GE101" s="215"/>
      <c r="GF101" s="215"/>
      <c r="GG101" s="215"/>
      <c r="GH101" s="215"/>
      <c r="GI101" s="215"/>
      <c r="GJ101" s="215"/>
      <c r="GK101" s="215"/>
      <c r="GL101" s="215"/>
      <c r="GM101" s="215"/>
      <c r="GN101" s="215"/>
      <c r="GO101" s="215"/>
      <c r="GP101" s="215"/>
      <c r="GQ101" s="215"/>
      <c r="GR101" s="215"/>
      <c r="GS101" s="215"/>
      <c r="GT101" s="215"/>
      <c r="GU101" s="215"/>
      <c r="GV101" s="215"/>
      <c r="GW101" s="215"/>
      <c r="GX101" s="215"/>
      <c r="GY101" s="215"/>
      <c r="GZ101" s="215"/>
      <c r="HA101" s="215"/>
      <c r="HB101" s="215"/>
      <c r="HC101" s="215"/>
      <c r="HD101" s="215"/>
      <c r="HE101" s="215"/>
      <c r="HF101" s="215"/>
      <c r="HG101" s="215"/>
      <c r="HH101" s="215"/>
      <c r="HI101" s="215"/>
      <c r="HJ101" s="215"/>
      <c r="HK101" s="215"/>
      <c r="HL101" s="215"/>
      <c r="HM101" s="215"/>
      <c r="HN101" s="215"/>
      <c r="HO101" s="215"/>
      <c r="HP101" s="215"/>
      <c r="HQ101" s="215"/>
      <c r="HR101" s="215"/>
      <c r="HS101" s="215"/>
      <c r="HT101" s="215"/>
      <c r="HU101" s="215"/>
      <c r="HV101" s="215"/>
      <c r="HW101" s="215"/>
      <c r="HX101" s="215"/>
      <c r="HY101" s="215"/>
      <c r="HZ101" s="215"/>
      <c r="IA101" s="215"/>
      <c r="IB101" s="215"/>
      <c r="IC101" s="215"/>
      <c r="ID101" s="215"/>
      <c r="IE101" s="215"/>
      <c r="IF101" s="215"/>
      <c r="IG101" s="215"/>
      <c r="IH101" s="215"/>
      <c r="II101" s="215"/>
      <c r="IJ101" s="215"/>
      <c r="IK101" s="215"/>
      <c r="IL101" s="215"/>
      <c r="IM101" s="215"/>
      <c r="IN101" s="215"/>
      <c r="IO101" s="215"/>
      <c r="IP101" s="215"/>
    </row>
    <row r="102" spans="1:250" s="251" customFormat="1" ht="18">
      <c r="A102" s="82" t="s">
        <v>140</v>
      </c>
      <c r="B102" s="32" t="s">
        <v>74</v>
      </c>
      <c r="C102" s="32" t="s">
        <v>75</v>
      </c>
      <c r="D102" s="32">
        <v>13</v>
      </c>
      <c r="E102" s="258" t="s">
        <v>230</v>
      </c>
      <c r="F102" s="459" t="s">
        <v>316</v>
      </c>
      <c r="G102" s="134" t="s">
        <v>324</v>
      </c>
      <c r="H102" s="32"/>
      <c r="I102" s="424">
        <f>SUM(I103:I105)</f>
        <v>4191019</v>
      </c>
      <c r="J102" s="424">
        <f>SUM(J103:J105)</f>
        <v>4191019</v>
      </c>
      <c r="K102" s="6"/>
      <c r="L102" s="215"/>
      <c r="M102" s="242"/>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50"/>
      <c r="BX102" s="250"/>
      <c r="BY102" s="250"/>
      <c r="BZ102" s="250"/>
      <c r="CA102" s="250"/>
      <c r="CB102" s="250"/>
      <c r="CC102" s="250"/>
      <c r="CD102" s="250"/>
      <c r="CE102" s="250"/>
      <c r="CF102" s="250"/>
      <c r="CG102" s="250"/>
      <c r="CH102" s="250"/>
      <c r="CI102" s="250"/>
      <c r="CJ102" s="250"/>
      <c r="CK102" s="250"/>
      <c r="CL102" s="250"/>
      <c r="CM102" s="250"/>
      <c r="CN102" s="250"/>
      <c r="CO102" s="250"/>
      <c r="CP102" s="250"/>
      <c r="CQ102" s="250"/>
      <c r="CR102" s="250"/>
      <c r="CS102" s="250"/>
      <c r="CT102" s="250"/>
      <c r="CU102" s="250"/>
      <c r="CV102" s="250"/>
      <c r="CW102" s="250"/>
      <c r="CX102" s="250"/>
      <c r="CY102" s="250"/>
      <c r="CZ102" s="250"/>
      <c r="DA102" s="250"/>
      <c r="DB102" s="250"/>
      <c r="DC102" s="250"/>
      <c r="DD102" s="250"/>
      <c r="DE102" s="250"/>
      <c r="DF102" s="250"/>
      <c r="DG102" s="250"/>
      <c r="DH102" s="250"/>
      <c r="DI102" s="250"/>
      <c r="DJ102" s="250"/>
      <c r="DK102" s="250"/>
      <c r="DL102" s="250"/>
      <c r="DM102" s="250"/>
      <c r="DN102" s="250"/>
      <c r="DO102" s="250"/>
      <c r="DP102" s="250"/>
      <c r="DQ102" s="250"/>
      <c r="DR102" s="250"/>
      <c r="DS102" s="250"/>
      <c r="DT102" s="250"/>
      <c r="DU102" s="250"/>
      <c r="DV102" s="250"/>
      <c r="DW102" s="250"/>
      <c r="DX102" s="250"/>
      <c r="DY102" s="250"/>
      <c r="DZ102" s="250"/>
      <c r="EA102" s="250"/>
      <c r="EB102" s="250"/>
      <c r="EC102" s="250"/>
      <c r="ED102" s="250"/>
      <c r="EE102" s="250"/>
      <c r="EF102" s="250"/>
      <c r="EG102" s="250"/>
      <c r="EH102" s="250"/>
      <c r="EI102" s="250"/>
      <c r="EJ102" s="250"/>
      <c r="EK102" s="250"/>
      <c r="EL102" s="250"/>
      <c r="EM102" s="250"/>
      <c r="EN102" s="250"/>
      <c r="EO102" s="250"/>
      <c r="EP102" s="250"/>
      <c r="EQ102" s="250"/>
      <c r="ER102" s="250"/>
      <c r="ES102" s="250"/>
      <c r="ET102" s="250"/>
      <c r="EU102" s="250"/>
      <c r="EV102" s="250"/>
      <c r="EW102" s="250"/>
      <c r="EX102" s="250"/>
      <c r="EY102" s="250"/>
      <c r="EZ102" s="250"/>
      <c r="FA102" s="250"/>
      <c r="FB102" s="250"/>
      <c r="FC102" s="250"/>
      <c r="FD102" s="250"/>
      <c r="FE102" s="250"/>
      <c r="FF102" s="250"/>
      <c r="FG102" s="250"/>
      <c r="FH102" s="250"/>
      <c r="FI102" s="250"/>
      <c r="FJ102" s="250"/>
      <c r="FK102" s="250"/>
      <c r="FL102" s="250"/>
      <c r="FM102" s="250"/>
      <c r="FN102" s="250"/>
      <c r="FO102" s="250"/>
      <c r="FP102" s="250"/>
      <c r="FQ102" s="250"/>
      <c r="FR102" s="250"/>
      <c r="FS102" s="250"/>
      <c r="FT102" s="250"/>
      <c r="FU102" s="250"/>
      <c r="FV102" s="250"/>
      <c r="FW102" s="250"/>
      <c r="FX102" s="250"/>
      <c r="FY102" s="250"/>
      <c r="FZ102" s="250"/>
      <c r="GA102" s="250"/>
      <c r="GB102" s="250"/>
      <c r="GC102" s="250"/>
      <c r="GD102" s="250"/>
      <c r="GE102" s="250"/>
      <c r="GF102" s="250"/>
      <c r="GG102" s="250"/>
      <c r="GH102" s="250"/>
      <c r="GI102" s="250"/>
      <c r="GJ102" s="250"/>
      <c r="GK102" s="250"/>
      <c r="GL102" s="250"/>
      <c r="GM102" s="250"/>
      <c r="GN102" s="250"/>
      <c r="GO102" s="250"/>
      <c r="GP102" s="250"/>
      <c r="GQ102" s="250"/>
      <c r="GR102" s="250"/>
      <c r="GS102" s="250"/>
      <c r="GT102" s="250"/>
      <c r="GU102" s="250"/>
      <c r="GV102" s="250"/>
      <c r="GW102" s="250"/>
      <c r="GX102" s="250"/>
      <c r="GY102" s="250"/>
      <c r="GZ102" s="250"/>
      <c r="HA102" s="250"/>
      <c r="HB102" s="250"/>
      <c r="HC102" s="250"/>
      <c r="HD102" s="250"/>
      <c r="HE102" s="250"/>
      <c r="HF102" s="250"/>
      <c r="HG102" s="250"/>
      <c r="HH102" s="250"/>
      <c r="HI102" s="250"/>
      <c r="HJ102" s="250"/>
      <c r="HK102" s="250"/>
      <c r="HL102" s="250"/>
      <c r="HM102" s="250"/>
      <c r="HN102" s="250"/>
      <c r="HO102" s="250"/>
      <c r="HP102" s="250"/>
      <c r="HQ102" s="250"/>
      <c r="HR102" s="250"/>
      <c r="HS102" s="250"/>
      <c r="HT102" s="250"/>
      <c r="HU102" s="250"/>
      <c r="HV102" s="250"/>
      <c r="HW102" s="250"/>
      <c r="HX102" s="250"/>
      <c r="HY102" s="250"/>
      <c r="HZ102" s="250"/>
      <c r="IA102" s="250"/>
      <c r="IB102" s="250"/>
      <c r="IC102" s="250"/>
      <c r="ID102" s="250"/>
      <c r="IE102" s="250"/>
      <c r="IF102" s="250"/>
      <c r="IG102" s="250"/>
      <c r="IH102" s="250"/>
      <c r="II102" s="250"/>
      <c r="IJ102" s="250"/>
      <c r="IK102" s="250"/>
      <c r="IL102" s="250"/>
      <c r="IM102" s="250"/>
      <c r="IN102" s="250"/>
      <c r="IO102" s="250"/>
      <c r="IP102" s="250"/>
    </row>
    <row r="103" spans="1:251" s="189" customFormat="1" ht="54">
      <c r="A103" s="120" t="s">
        <v>82</v>
      </c>
      <c r="B103" s="59" t="s">
        <v>74</v>
      </c>
      <c r="C103" s="59" t="s">
        <v>75</v>
      </c>
      <c r="D103" s="59">
        <v>13</v>
      </c>
      <c r="E103" s="357" t="s">
        <v>230</v>
      </c>
      <c r="F103" s="483" t="s">
        <v>316</v>
      </c>
      <c r="G103" s="130" t="s">
        <v>324</v>
      </c>
      <c r="H103" s="59" t="s">
        <v>77</v>
      </c>
      <c r="I103" s="425">
        <f>2400000+724800</f>
        <v>3124800</v>
      </c>
      <c r="J103" s="425">
        <f>2400000+724800</f>
        <v>3124800</v>
      </c>
      <c r="K103" s="6"/>
      <c r="L103" s="215"/>
      <c r="M103" s="242"/>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5"/>
      <c r="BA103" s="215"/>
      <c r="BB103" s="215"/>
      <c r="BC103" s="215"/>
      <c r="BD103" s="215"/>
      <c r="BE103" s="215"/>
      <c r="BF103" s="215"/>
      <c r="BG103" s="215"/>
      <c r="BH103" s="215"/>
      <c r="BI103" s="215"/>
      <c r="BJ103" s="215"/>
      <c r="BK103" s="215"/>
      <c r="BL103" s="215"/>
      <c r="BM103" s="215"/>
      <c r="BN103" s="215"/>
      <c r="BO103" s="215"/>
      <c r="BP103" s="215"/>
      <c r="BQ103" s="215"/>
      <c r="BR103" s="215"/>
      <c r="BS103" s="215"/>
      <c r="BT103" s="215"/>
      <c r="BU103" s="215"/>
      <c r="BV103" s="215"/>
      <c r="BW103" s="215"/>
      <c r="BX103" s="215"/>
      <c r="BY103" s="215"/>
      <c r="BZ103" s="215"/>
      <c r="CA103" s="215"/>
      <c r="CB103" s="215"/>
      <c r="CC103" s="215"/>
      <c r="CD103" s="215"/>
      <c r="CE103" s="215"/>
      <c r="CF103" s="215"/>
      <c r="CG103" s="215"/>
      <c r="CH103" s="215"/>
      <c r="CI103" s="215"/>
      <c r="CJ103" s="215"/>
      <c r="CK103" s="215"/>
      <c r="CL103" s="215"/>
      <c r="CM103" s="215"/>
      <c r="CN103" s="215"/>
      <c r="CO103" s="215"/>
      <c r="CP103" s="215"/>
      <c r="CQ103" s="215"/>
      <c r="CR103" s="215"/>
      <c r="CS103" s="215"/>
      <c r="CT103" s="215"/>
      <c r="CU103" s="215"/>
      <c r="CV103" s="215"/>
      <c r="CW103" s="215"/>
      <c r="CX103" s="215"/>
      <c r="CY103" s="215"/>
      <c r="CZ103" s="215"/>
      <c r="DA103" s="215"/>
      <c r="DB103" s="215"/>
      <c r="DC103" s="215"/>
      <c r="DD103" s="215"/>
      <c r="DE103" s="215"/>
      <c r="DF103" s="215"/>
      <c r="DG103" s="215"/>
      <c r="DH103" s="215"/>
      <c r="DI103" s="215"/>
      <c r="DJ103" s="215"/>
      <c r="DK103" s="215"/>
      <c r="DL103" s="215"/>
      <c r="DM103" s="215"/>
      <c r="DN103" s="215"/>
      <c r="DO103" s="215"/>
      <c r="DP103" s="215"/>
      <c r="DQ103" s="215"/>
      <c r="DR103" s="215"/>
      <c r="DS103" s="215"/>
      <c r="DT103" s="215"/>
      <c r="DU103" s="215"/>
      <c r="DV103" s="215"/>
      <c r="DW103" s="215"/>
      <c r="DX103" s="215"/>
      <c r="DY103" s="215"/>
      <c r="DZ103" s="215"/>
      <c r="EA103" s="215"/>
      <c r="EB103" s="215"/>
      <c r="EC103" s="215"/>
      <c r="ED103" s="215"/>
      <c r="EE103" s="215"/>
      <c r="EF103" s="215"/>
      <c r="EG103" s="215"/>
      <c r="EH103" s="215"/>
      <c r="EI103" s="215"/>
      <c r="EJ103" s="215"/>
      <c r="EK103" s="215"/>
      <c r="EL103" s="215"/>
      <c r="EM103" s="215"/>
      <c r="EN103" s="215"/>
      <c r="EO103" s="215"/>
      <c r="EP103" s="215"/>
      <c r="EQ103" s="215"/>
      <c r="ER103" s="215"/>
      <c r="ES103" s="215"/>
      <c r="ET103" s="215"/>
      <c r="EU103" s="215"/>
      <c r="EV103" s="215"/>
      <c r="EW103" s="215"/>
      <c r="EX103" s="215"/>
      <c r="EY103" s="215"/>
      <c r="EZ103" s="215"/>
      <c r="FA103" s="215"/>
      <c r="FB103" s="215"/>
      <c r="FC103" s="215"/>
      <c r="FD103" s="215"/>
      <c r="FE103" s="215"/>
      <c r="FF103" s="215"/>
      <c r="FG103" s="215"/>
      <c r="FH103" s="215"/>
      <c r="FI103" s="215"/>
      <c r="FJ103" s="215"/>
      <c r="FK103" s="215"/>
      <c r="FL103" s="215"/>
      <c r="FM103" s="215"/>
      <c r="FN103" s="215"/>
      <c r="FO103" s="215"/>
      <c r="FP103" s="215"/>
      <c r="FQ103" s="215"/>
      <c r="FR103" s="215"/>
      <c r="FS103" s="215"/>
      <c r="FT103" s="215"/>
      <c r="FU103" s="215"/>
      <c r="FV103" s="215"/>
      <c r="FW103" s="215"/>
      <c r="FX103" s="215"/>
      <c r="FY103" s="215"/>
      <c r="FZ103" s="215"/>
      <c r="GA103" s="215"/>
      <c r="GB103" s="215"/>
      <c r="GC103" s="215"/>
      <c r="GD103" s="215"/>
      <c r="GE103" s="215"/>
      <c r="GF103" s="215"/>
      <c r="GG103" s="215"/>
      <c r="GH103" s="215"/>
      <c r="GI103" s="215"/>
      <c r="GJ103" s="215"/>
      <c r="GK103" s="215"/>
      <c r="GL103" s="215"/>
      <c r="GM103" s="215"/>
      <c r="GN103" s="215"/>
      <c r="GO103" s="215"/>
      <c r="GP103" s="215"/>
      <c r="GQ103" s="215"/>
      <c r="GR103" s="215"/>
      <c r="GS103" s="215"/>
      <c r="GT103" s="215"/>
      <c r="GU103" s="215"/>
      <c r="GV103" s="215"/>
      <c r="GW103" s="215"/>
      <c r="GX103" s="215"/>
      <c r="GY103" s="215"/>
      <c r="GZ103" s="215"/>
      <c r="HA103" s="215"/>
      <c r="HB103" s="215"/>
      <c r="HC103" s="215"/>
      <c r="HD103" s="215"/>
      <c r="HE103" s="215"/>
      <c r="HF103" s="215"/>
      <c r="HG103" s="215"/>
      <c r="HH103" s="215"/>
      <c r="HI103" s="215"/>
      <c r="HJ103" s="215"/>
      <c r="HK103" s="215"/>
      <c r="HL103" s="215"/>
      <c r="HM103" s="215"/>
      <c r="HN103" s="215"/>
      <c r="HO103" s="215"/>
      <c r="HP103" s="215"/>
      <c r="HQ103" s="215"/>
      <c r="HR103" s="215"/>
      <c r="HS103" s="215"/>
      <c r="HT103" s="215"/>
      <c r="HU103" s="215"/>
      <c r="HV103" s="215"/>
      <c r="HW103" s="215"/>
      <c r="HX103" s="215"/>
      <c r="HY103" s="215"/>
      <c r="HZ103" s="215"/>
      <c r="IA103" s="215"/>
      <c r="IB103" s="215"/>
      <c r="IC103" s="215"/>
      <c r="ID103" s="215"/>
      <c r="IE103" s="215"/>
      <c r="IF103" s="215"/>
      <c r="IG103" s="215"/>
      <c r="IH103" s="215"/>
      <c r="II103" s="215"/>
      <c r="IJ103" s="215"/>
      <c r="IK103" s="215"/>
      <c r="IL103" s="215"/>
      <c r="IM103" s="215"/>
      <c r="IN103" s="215"/>
      <c r="IO103" s="215"/>
      <c r="IP103" s="215"/>
      <c r="IQ103" s="215"/>
    </row>
    <row r="104" spans="1:40" s="190" customFormat="1" ht="18">
      <c r="A104" s="84" t="s">
        <v>432</v>
      </c>
      <c r="B104" s="59" t="s">
        <v>74</v>
      </c>
      <c r="C104" s="59" t="s">
        <v>75</v>
      </c>
      <c r="D104" s="59">
        <v>13</v>
      </c>
      <c r="E104" s="357" t="s">
        <v>230</v>
      </c>
      <c r="F104" s="461" t="s">
        <v>316</v>
      </c>
      <c r="G104" s="130" t="s">
        <v>324</v>
      </c>
      <c r="H104" s="59" t="s">
        <v>84</v>
      </c>
      <c r="I104" s="426">
        <f>338086+10000+682980</f>
        <v>1031066</v>
      </c>
      <c r="J104" s="426">
        <f>338086+10000+682980</f>
        <v>1031066</v>
      </c>
      <c r="K104" s="99"/>
      <c r="L104" s="189"/>
      <c r="M104" s="545"/>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row>
    <row r="105" spans="1:40" s="170" customFormat="1" ht="18">
      <c r="A105" s="106" t="s">
        <v>85</v>
      </c>
      <c r="B105" s="59" t="s">
        <v>74</v>
      </c>
      <c r="C105" s="59" t="s">
        <v>75</v>
      </c>
      <c r="D105" s="59">
        <v>13</v>
      </c>
      <c r="E105" s="357" t="s">
        <v>230</v>
      </c>
      <c r="F105" s="461" t="s">
        <v>316</v>
      </c>
      <c r="G105" s="130" t="s">
        <v>324</v>
      </c>
      <c r="H105" s="59" t="s">
        <v>86</v>
      </c>
      <c r="I105" s="425">
        <v>35153</v>
      </c>
      <c r="J105" s="425">
        <v>35153</v>
      </c>
      <c r="K105" s="162"/>
      <c r="L105" s="169"/>
      <c r="M105" s="543"/>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row>
    <row r="106" spans="1:13" s="215" customFormat="1" ht="17.25">
      <c r="A106" s="108" t="s">
        <v>100</v>
      </c>
      <c r="B106" s="64" t="s">
        <v>74</v>
      </c>
      <c r="C106" s="64" t="s">
        <v>76</v>
      </c>
      <c r="D106" s="65"/>
      <c r="E106" s="66"/>
      <c r="F106" s="490"/>
      <c r="G106" s="67"/>
      <c r="H106" s="68"/>
      <c r="I106" s="406">
        <f>+I107</f>
        <v>138038</v>
      </c>
      <c r="J106" s="406">
        <f>+J107</f>
        <v>138038</v>
      </c>
      <c r="K106" s="6"/>
      <c r="M106" s="242"/>
    </row>
    <row r="107" spans="1:13" s="124" customFormat="1" ht="18">
      <c r="A107" s="109" t="s">
        <v>101</v>
      </c>
      <c r="B107" s="69" t="s">
        <v>74</v>
      </c>
      <c r="C107" s="69" t="s">
        <v>76</v>
      </c>
      <c r="D107" s="69" t="s">
        <v>102</v>
      </c>
      <c r="E107" s="70"/>
      <c r="F107" s="401"/>
      <c r="G107" s="71"/>
      <c r="H107" s="69"/>
      <c r="I107" s="407">
        <f aca="true" t="shared" si="6" ref="I107:J109">I108</f>
        <v>138038</v>
      </c>
      <c r="J107" s="407">
        <f t="shared" si="6"/>
        <v>138038</v>
      </c>
      <c r="K107" s="81"/>
      <c r="M107" s="241"/>
    </row>
    <row r="108" spans="1:13" s="124" customFormat="1" ht="18">
      <c r="A108" s="231" t="s">
        <v>181</v>
      </c>
      <c r="B108" s="232" t="s">
        <v>74</v>
      </c>
      <c r="C108" s="232" t="s">
        <v>76</v>
      </c>
      <c r="D108" s="232" t="s">
        <v>102</v>
      </c>
      <c r="E108" s="355" t="s">
        <v>180</v>
      </c>
      <c r="F108" s="399" t="s">
        <v>316</v>
      </c>
      <c r="G108" s="143" t="s">
        <v>318</v>
      </c>
      <c r="H108" s="233"/>
      <c r="I108" s="414">
        <f t="shared" si="6"/>
        <v>138038</v>
      </c>
      <c r="J108" s="414">
        <f t="shared" si="6"/>
        <v>138038</v>
      </c>
      <c r="K108" s="81"/>
      <c r="M108" s="241"/>
    </row>
    <row r="109" spans="1:13" s="124" customFormat="1" ht="18">
      <c r="A109" s="234" t="s">
        <v>183</v>
      </c>
      <c r="B109" s="235" t="s">
        <v>74</v>
      </c>
      <c r="C109" s="235" t="s">
        <v>76</v>
      </c>
      <c r="D109" s="235" t="s">
        <v>102</v>
      </c>
      <c r="E109" s="356" t="s">
        <v>182</v>
      </c>
      <c r="F109" s="236" t="s">
        <v>316</v>
      </c>
      <c r="G109" s="228" t="s">
        <v>318</v>
      </c>
      <c r="H109" s="236"/>
      <c r="I109" s="416">
        <f t="shared" si="6"/>
        <v>138038</v>
      </c>
      <c r="J109" s="416">
        <f t="shared" si="6"/>
        <v>138038</v>
      </c>
      <c r="K109" s="81"/>
      <c r="M109" s="241"/>
    </row>
    <row r="110" spans="1:13" s="124" customFormat="1" ht="18">
      <c r="A110" s="89" t="s">
        <v>184</v>
      </c>
      <c r="B110" s="73" t="s">
        <v>74</v>
      </c>
      <c r="C110" s="73" t="s">
        <v>76</v>
      </c>
      <c r="D110" s="73" t="s">
        <v>102</v>
      </c>
      <c r="E110" s="358" t="s">
        <v>182</v>
      </c>
      <c r="F110" s="462" t="s">
        <v>316</v>
      </c>
      <c r="G110" s="230" t="s">
        <v>325</v>
      </c>
      <c r="H110" s="73"/>
      <c r="I110" s="417">
        <f>SUM(I111:I112)</f>
        <v>138038</v>
      </c>
      <c r="J110" s="417">
        <f>SUM(J111:J112)</f>
        <v>138038</v>
      </c>
      <c r="K110" s="81"/>
      <c r="M110" s="241"/>
    </row>
    <row r="111" spans="1:13" s="124" customFormat="1" ht="56.25" customHeight="1">
      <c r="A111" s="23" t="s">
        <v>82</v>
      </c>
      <c r="B111" s="12" t="s">
        <v>74</v>
      </c>
      <c r="C111" s="12" t="s">
        <v>76</v>
      </c>
      <c r="D111" s="12" t="s">
        <v>102</v>
      </c>
      <c r="E111" s="357" t="s">
        <v>182</v>
      </c>
      <c r="F111" s="463" t="s">
        <v>316</v>
      </c>
      <c r="G111" s="240" t="s">
        <v>325</v>
      </c>
      <c r="H111" s="12" t="s">
        <v>77</v>
      </c>
      <c r="I111" s="418">
        <f>103200+31166</f>
        <v>134366</v>
      </c>
      <c r="J111" s="418">
        <f>103200+31166</f>
        <v>134366</v>
      </c>
      <c r="K111" s="81"/>
      <c r="M111" s="241"/>
    </row>
    <row r="112" spans="1:13" s="124" customFormat="1" ht="18.75" customHeight="1">
      <c r="A112" s="25" t="s">
        <v>83</v>
      </c>
      <c r="B112" s="12" t="s">
        <v>74</v>
      </c>
      <c r="C112" s="12" t="s">
        <v>76</v>
      </c>
      <c r="D112" s="12" t="s">
        <v>102</v>
      </c>
      <c r="E112" s="357" t="s">
        <v>182</v>
      </c>
      <c r="F112" s="463" t="s">
        <v>316</v>
      </c>
      <c r="G112" s="240" t="s">
        <v>325</v>
      </c>
      <c r="H112" s="12" t="s">
        <v>84</v>
      </c>
      <c r="I112" s="418">
        <v>3672</v>
      </c>
      <c r="J112" s="418">
        <v>3672</v>
      </c>
      <c r="K112" s="81"/>
      <c r="M112" s="241"/>
    </row>
    <row r="113" spans="1:40" s="255" customFormat="1" ht="18.75" customHeight="1">
      <c r="A113" s="80" t="s">
        <v>103</v>
      </c>
      <c r="B113" s="74" t="s">
        <v>74</v>
      </c>
      <c r="C113" s="74" t="s">
        <v>102</v>
      </c>
      <c r="D113" s="74"/>
      <c r="E113" s="66"/>
      <c r="F113" s="490"/>
      <c r="G113" s="67"/>
      <c r="H113" s="74"/>
      <c r="I113" s="427">
        <f>+I120+I128+I114</f>
        <v>28000</v>
      </c>
      <c r="J113" s="427">
        <f>+J120+J128+J114</f>
        <v>28000</v>
      </c>
      <c r="K113" s="112"/>
      <c r="L113" s="254"/>
      <c r="M113" s="548"/>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row>
    <row r="114" spans="1:40" s="194" customFormat="1" ht="37.5" customHeight="1" hidden="1">
      <c r="A114" s="323" t="s">
        <v>248</v>
      </c>
      <c r="B114" s="324" t="s">
        <v>74</v>
      </c>
      <c r="C114" s="324" t="s">
        <v>102</v>
      </c>
      <c r="D114" s="324" t="s">
        <v>247</v>
      </c>
      <c r="E114" s="325"/>
      <c r="F114" s="491"/>
      <c r="G114" s="326"/>
      <c r="H114" s="324"/>
      <c r="I114" s="428">
        <f>I115</f>
        <v>0</v>
      </c>
      <c r="J114" s="428">
        <f>J115</f>
        <v>0</v>
      </c>
      <c r="K114" s="24"/>
      <c r="L114" s="193"/>
      <c r="M114" s="546"/>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row>
    <row r="115" spans="1:13" s="193" customFormat="1" ht="75" customHeight="1" hidden="1">
      <c r="A115" s="60" t="s">
        <v>231</v>
      </c>
      <c r="B115" s="86" t="s">
        <v>74</v>
      </c>
      <c r="C115" s="86" t="s">
        <v>102</v>
      </c>
      <c r="D115" s="86" t="s">
        <v>247</v>
      </c>
      <c r="E115" s="355" t="s">
        <v>158</v>
      </c>
      <c r="F115" s="399" t="s">
        <v>316</v>
      </c>
      <c r="G115" s="143" t="s">
        <v>318</v>
      </c>
      <c r="H115" s="86"/>
      <c r="I115" s="429">
        <f>+I116</f>
        <v>0</v>
      </c>
      <c r="J115" s="429">
        <f>+J116</f>
        <v>0</v>
      </c>
      <c r="K115" s="24"/>
      <c r="M115" s="546"/>
    </row>
    <row r="116" spans="1:13" s="193" customFormat="1" ht="112.5" customHeight="1" hidden="1">
      <c r="A116" s="48" t="s">
        <v>232</v>
      </c>
      <c r="B116" s="78" t="s">
        <v>74</v>
      </c>
      <c r="C116" s="78" t="s">
        <v>102</v>
      </c>
      <c r="D116" s="78" t="s">
        <v>247</v>
      </c>
      <c r="E116" s="356" t="s">
        <v>159</v>
      </c>
      <c r="F116" s="236" t="s">
        <v>316</v>
      </c>
      <c r="G116" s="228" t="s">
        <v>318</v>
      </c>
      <c r="H116" s="78"/>
      <c r="I116" s="430">
        <f>I117</f>
        <v>0</v>
      </c>
      <c r="J116" s="430">
        <f>J117</f>
        <v>0</v>
      </c>
      <c r="K116" s="24"/>
      <c r="M116" s="546"/>
    </row>
    <row r="117" spans="1:13" s="193" customFormat="1" ht="144" hidden="1">
      <c r="A117" s="476" t="s">
        <v>430</v>
      </c>
      <c r="B117" s="477" t="s">
        <v>74</v>
      </c>
      <c r="C117" s="477" t="s">
        <v>102</v>
      </c>
      <c r="D117" s="478" t="s">
        <v>247</v>
      </c>
      <c r="E117" s="484" t="s">
        <v>159</v>
      </c>
      <c r="F117" s="488" t="s">
        <v>75</v>
      </c>
      <c r="G117" s="485" t="s">
        <v>318</v>
      </c>
      <c r="H117" s="479"/>
      <c r="I117" s="480">
        <f>I118</f>
        <v>0</v>
      </c>
      <c r="J117" s="480">
        <f>J118</f>
        <v>0</v>
      </c>
      <c r="K117" s="24"/>
      <c r="M117" s="546"/>
    </row>
    <row r="118" spans="1:13" s="193" customFormat="1" ht="75" customHeight="1" hidden="1">
      <c r="A118" s="82" t="s">
        <v>433</v>
      </c>
      <c r="B118" s="83" t="s">
        <v>74</v>
      </c>
      <c r="C118" s="83" t="s">
        <v>102</v>
      </c>
      <c r="D118" s="83" t="s">
        <v>247</v>
      </c>
      <c r="E118" s="358" t="s">
        <v>159</v>
      </c>
      <c r="F118" s="462" t="s">
        <v>75</v>
      </c>
      <c r="G118" s="230" t="s">
        <v>434</v>
      </c>
      <c r="H118" s="32"/>
      <c r="I118" s="417">
        <f>+I119</f>
        <v>0</v>
      </c>
      <c r="J118" s="417">
        <f>+J119</f>
        <v>0</v>
      </c>
      <c r="K118" s="24"/>
      <c r="M118" s="546"/>
    </row>
    <row r="119" spans="1:40" s="194" customFormat="1" ht="19.5" customHeight="1" hidden="1">
      <c r="A119" s="23" t="s">
        <v>432</v>
      </c>
      <c r="B119" s="79" t="s">
        <v>74</v>
      </c>
      <c r="C119" s="79" t="s">
        <v>102</v>
      </c>
      <c r="D119" s="79" t="s">
        <v>247</v>
      </c>
      <c r="E119" s="327" t="s">
        <v>159</v>
      </c>
      <c r="F119" s="492" t="s">
        <v>75</v>
      </c>
      <c r="G119" s="328" t="s">
        <v>434</v>
      </c>
      <c r="H119" s="79" t="s">
        <v>84</v>
      </c>
      <c r="I119" s="431">
        <v>0</v>
      </c>
      <c r="J119" s="431">
        <v>0</v>
      </c>
      <c r="K119" s="24"/>
      <c r="L119" s="193"/>
      <c r="M119" s="546"/>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row>
    <row r="120" spans="1:13" s="193" customFormat="1" ht="19.5" customHeight="1">
      <c r="A120" s="323" t="s">
        <v>7</v>
      </c>
      <c r="B120" s="76" t="s">
        <v>74</v>
      </c>
      <c r="C120" s="76" t="s">
        <v>102</v>
      </c>
      <c r="D120" s="76" t="s">
        <v>125</v>
      </c>
      <c r="E120" s="70"/>
      <c r="F120" s="401"/>
      <c r="G120" s="71"/>
      <c r="H120" s="181"/>
      <c r="I120" s="407">
        <f>I121</f>
        <v>23000</v>
      </c>
      <c r="J120" s="407">
        <f>J121</f>
        <v>23000</v>
      </c>
      <c r="K120" s="24"/>
      <c r="M120" s="546"/>
    </row>
    <row r="121" spans="1:13" s="193" customFormat="1" ht="75" customHeight="1">
      <c r="A121" s="60" t="s">
        <v>231</v>
      </c>
      <c r="B121" s="86" t="s">
        <v>74</v>
      </c>
      <c r="C121" s="86" t="s">
        <v>102</v>
      </c>
      <c r="D121" s="86" t="s">
        <v>125</v>
      </c>
      <c r="E121" s="355" t="s">
        <v>158</v>
      </c>
      <c r="F121" s="399" t="s">
        <v>316</v>
      </c>
      <c r="G121" s="143" t="s">
        <v>318</v>
      </c>
      <c r="H121" s="86"/>
      <c r="I121" s="429">
        <f>+I122</f>
        <v>23000</v>
      </c>
      <c r="J121" s="429">
        <f>+J122</f>
        <v>23000</v>
      </c>
      <c r="K121" s="24"/>
      <c r="M121" s="546"/>
    </row>
    <row r="122" spans="1:13" s="193" customFormat="1" ht="112.5" customHeight="1">
      <c r="A122" s="48" t="s">
        <v>232</v>
      </c>
      <c r="B122" s="78" t="s">
        <v>74</v>
      </c>
      <c r="C122" s="78" t="s">
        <v>102</v>
      </c>
      <c r="D122" s="78" t="s">
        <v>125</v>
      </c>
      <c r="E122" s="356" t="s">
        <v>159</v>
      </c>
      <c r="F122" s="236" t="s">
        <v>316</v>
      </c>
      <c r="G122" s="228" t="s">
        <v>318</v>
      </c>
      <c r="H122" s="78"/>
      <c r="I122" s="430">
        <f>I123</f>
        <v>23000</v>
      </c>
      <c r="J122" s="430">
        <f>J123</f>
        <v>23000</v>
      </c>
      <c r="K122" s="24"/>
      <c r="M122" s="546"/>
    </row>
    <row r="123" spans="1:13" s="193" customFormat="1" ht="168.75" customHeight="1">
      <c r="A123" s="498" t="s">
        <v>430</v>
      </c>
      <c r="B123" s="477" t="s">
        <v>74</v>
      </c>
      <c r="C123" s="477" t="s">
        <v>102</v>
      </c>
      <c r="D123" s="477" t="s">
        <v>125</v>
      </c>
      <c r="E123" s="499" t="s">
        <v>159</v>
      </c>
      <c r="F123" s="500" t="s">
        <v>75</v>
      </c>
      <c r="G123" s="485" t="s">
        <v>318</v>
      </c>
      <c r="H123" s="477"/>
      <c r="I123" s="501">
        <f>I124+I126</f>
        <v>23000</v>
      </c>
      <c r="J123" s="501">
        <f>J124+J126</f>
        <v>23000</v>
      </c>
      <c r="K123" s="24"/>
      <c r="M123" s="546"/>
    </row>
    <row r="124" spans="1:13" s="193" customFormat="1" ht="37.5" customHeight="1" hidden="1">
      <c r="A124" s="82" t="s">
        <v>326</v>
      </c>
      <c r="B124" s="83" t="s">
        <v>74</v>
      </c>
      <c r="C124" s="83" t="s">
        <v>102</v>
      </c>
      <c r="D124" s="83" t="s">
        <v>125</v>
      </c>
      <c r="E124" s="358" t="s">
        <v>159</v>
      </c>
      <c r="F124" s="462" t="s">
        <v>75</v>
      </c>
      <c r="G124" s="230" t="s">
        <v>327</v>
      </c>
      <c r="H124" s="32"/>
      <c r="I124" s="417">
        <f>+I125</f>
        <v>0</v>
      </c>
      <c r="J124" s="417">
        <f>+J125</f>
        <v>0</v>
      </c>
      <c r="K124" s="24"/>
      <c r="M124" s="546"/>
    </row>
    <row r="125" spans="1:13" s="193" customFormat="1" ht="18" hidden="1">
      <c r="A125" s="84" t="s">
        <v>432</v>
      </c>
      <c r="B125" s="79" t="s">
        <v>74</v>
      </c>
      <c r="C125" s="79" t="s">
        <v>102</v>
      </c>
      <c r="D125" s="79" t="s">
        <v>125</v>
      </c>
      <c r="E125" s="357" t="s">
        <v>159</v>
      </c>
      <c r="F125" s="463" t="s">
        <v>75</v>
      </c>
      <c r="G125" s="240" t="s">
        <v>327</v>
      </c>
      <c r="H125" s="12" t="s">
        <v>84</v>
      </c>
      <c r="I125" s="418">
        <v>0</v>
      </c>
      <c r="J125" s="418">
        <v>0</v>
      </c>
      <c r="K125" s="24"/>
      <c r="M125" s="546"/>
    </row>
    <row r="126" spans="1:13" s="193" customFormat="1" ht="36">
      <c r="A126" s="82" t="s">
        <v>329</v>
      </c>
      <c r="B126" s="83" t="s">
        <v>74</v>
      </c>
      <c r="C126" s="83" t="s">
        <v>102</v>
      </c>
      <c r="D126" s="83" t="s">
        <v>125</v>
      </c>
      <c r="E126" s="358" t="s">
        <v>159</v>
      </c>
      <c r="F126" s="462" t="s">
        <v>75</v>
      </c>
      <c r="G126" s="230" t="s">
        <v>328</v>
      </c>
      <c r="H126" s="32"/>
      <c r="I126" s="417">
        <f>+I127</f>
        <v>23000</v>
      </c>
      <c r="J126" s="417">
        <f>+J127</f>
        <v>23000</v>
      </c>
      <c r="K126" s="24"/>
      <c r="M126" s="546"/>
    </row>
    <row r="127" spans="1:13" s="193" customFormat="1" ht="18">
      <c r="A127" s="84" t="s">
        <v>432</v>
      </c>
      <c r="B127" s="79" t="s">
        <v>74</v>
      </c>
      <c r="C127" s="79" t="s">
        <v>102</v>
      </c>
      <c r="D127" s="79" t="s">
        <v>125</v>
      </c>
      <c r="E127" s="357" t="s">
        <v>159</v>
      </c>
      <c r="F127" s="463" t="s">
        <v>75</v>
      </c>
      <c r="G127" s="240" t="s">
        <v>328</v>
      </c>
      <c r="H127" s="12" t="s">
        <v>84</v>
      </c>
      <c r="I127" s="418">
        <v>23000</v>
      </c>
      <c r="J127" s="418">
        <v>23000</v>
      </c>
      <c r="K127" s="24"/>
      <c r="M127" s="546"/>
    </row>
    <row r="128" spans="1:13" s="193" customFormat="1" ht="17.25">
      <c r="A128" s="243" t="s">
        <v>106</v>
      </c>
      <c r="B128" s="69" t="s">
        <v>74</v>
      </c>
      <c r="C128" s="69" t="s">
        <v>102</v>
      </c>
      <c r="D128" s="69">
        <v>14</v>
      </c>
      <c r="E128" s="70"/>
      <c r="F128" s="401"/>
      <c r="G128" s="71"/>
      <c r="H128" s="69"/>
      <c r="I128" s="407">
        <f>+I129</f>
        <v>5000</v>
      </c>
      <c r="J128" s="407">
        <f>+J129</f>
        <v>5000</v>
      </c>
      <c r="K128" s="24"/>
      <c r="M128" s="546"/>
    </row>
    <row r="129" spans="1:13" s="124" customFormat="1" ht="51.75">
      <c r="A129" s="244" t="s">
        <v>493</v>
      </c>
      <c r="B129" s="88" t="s">
        <v>74</v>
      </c>
      <c r="C129" s="88" t="s">
        <v>102</v>
      </c>
      <c r="D129" s="88">
        <v>14</v>
      </c>
      <c r="E129" s="355" t="s">
        <v>107</v>
      </c>
      <c r="F129" s="399" t="s">
        <v>316</v>
      </c>
      <c r="G129" s="143" t="s">
        <v>318</v>
      </c>
      <c r="H129" s="88"/>
      <c r="I129" s="414">
        <f>+I130+I134</f>
        <v>5000</v>
      </c>
      <c r="J129" s="414">
        <f>+J130+J134</f>
        <v>5000</v>
      </c>
      <c r="K129" s="81"/>
      <c r="M129" s="241"/>
    </row>
    <row r="130" spans="1:13" s="124" customFormat="1" ht="54">
      <c r="A130" s="245" t="s">
        <v>501</v>
      </c>
      <c r="B130" s="85" t="s">
        <v>74</v>
      </c>
      <c r="C130" s="85" t="s">
        <v>102</v>
      </c>
      <c r="D130" s="85" t="s">
        <v>108</v>
      </c>
      <c r="E130" s="356" t="s">
        <v>156</v>
      </c>
      <c r="F130" s="236" t="s">
        <v>316</v>
      </c>
      <c r="G130" s="228" t="s">
        <v>318</v>
      </c>
      <c r="H130" s="85"/>
      <c r="I130" s="416">
        <f aca="true" t="shared" si="7" ref="I130:J132">I131</f>
        <v>5000</v>
      </c>
      <c r="J130" s="416">
        <f t="shared" si="7"/>
        <v>5000</v>
      </c>
      <c r="K130" s="81"/>
      <c r="M130" s="241"/>
    </row>
    <row r="131" spans="1:13" s="124" customFormat="1" ht="18">
      <c r="A131" s="502" t="s">
        <v>331</v>
      </c>
      <c r="B131" s="504" t="s">
        <v>74</v>
      </c>
      <c r="C131" s="504" t="s">
        <v>102</v>
      </c>
      <c r="D131" s="504">
        <v>14</v>
      </c>
      <c r="E131" s="499" t="s">
        <v>156</v>
      </c>
      <c r="F131" s="500" t="s">
        <v>75</v>
      </c>
      <c r="G131" s="485" t="s">
        <v>330</v>
      </c>
      <c r="H131" s="503"/>
      <c r="I131" s="480">
        <f t="shared" si="7"/>
        <v>5000</v>
      </c>
      <c r="J131" s="480">
        <f t="shared" si="7"/>
        <v>5000</v>
      </c>
      <c r="K131" s="81"/>
      <c r="M131" s="241"/>
    </row>
    <row r="132" spans="1:13" s="124" customFormat="1" ht="36">
      <c r="A132" s="89" t="s">
        <v>157</v>
      </c>
      <c r="B132" s="73" t="s">
        <v>74</v>
      </c>
      <c r="C132" s="73" t="s">
        <v>102</v>
      </c>
      <c r="D132" s="73">
        <v>14</v>
      </c>
      <c r="E132" s="358" t="s">
        <v>156</v>
      </c>
      <c r="F132" s="462" t="s">
        <v>75</v>
      </c>
      <c r="G132" s="230" t="s">
        <v>330</v>
      </c>
      <c r="H132" s="32"/>
      <c r="I132" s="417">
        <f t="shared" si="7"/>
        <v>5000</v>
      </c>
      <c r="J132" s="417">
        <f t="shared" si="7"/>
        <v>5000</v>
      </c>
      <c r="K132" s="81"/>
      <c r="M132" s="241"/>
    </row>
    <row r="133" spans="1:13" s="124" customFormat="1" ht="18">
      <c r="A133" s="25" t="s">
        <v>432</v>
      </c>
      <c r="B133" s="72" t="s">
        <v>74</v>
      </c>
      <c r="C133" s="72" t="s">
        <v>102</v>
      </c>
      <c r="D133" s="72">
        <v>14</v>
      </c>
      <c r="E133" s="359" t="s">
        <v>156</v>
      </c>
      <c r="F133" s="461" t="s">
        <v>75</v>
      </c>
      <c r="G133" s="130" t="s">
        <v>330</v>
      </c>
      <c r="H133" s="12" t="s">
        <v>84</v>
      </c>
      <c r="I133" s="418">
        <v>5000</v>
      </c>
      <c r="J133" s="418">
        <v>5000</v>
      </c>
      <c r="K133" s="81"/>
      <c r="M133" s="241"/>
    </row>
    <row r="134" spans="1:13" s="124" customFormat="1" ht="72" hidden="1">
      <c r="A134" s="607" t="s">
        <v>427</v>
      </c>
      <c r="B134" s="85" t="s">
        <v>74</v>
      </c>
      <c r="C134" s="85" t="s">
        <v>102</v>
      </c>
      <c r="D134" s="85" t="s">
        <v>108</v>
      </c>
      <c r="E134" s="356" t="s">
        <v>428</v>
      </c>
      <c r="F134" s="236" t="s">
        <v>316</v>
      </c>
      <c r="G134" s="228" t="s">
        <v>318</v>
      </c>
      <c r="H134" s="85"/>
      <c r="I134" s="416">
        <f>I135+I138</f>
        <v>0</v>
      </c>
      <c r="J134" s="416">
        <f>J135+J138</f>
        <v>0</v>
      </c>
      <c r="K134" s="81"/>
      <c r="M134" s="241"/>
    </row>
    <row r="135" spans="1:13" s="124" customFormat="1" ht="54" hidden="1">
      <c r="A135" s="502" t="s">
        <v>435</v>
      </c>
      <c r="B135" s="504" t="s">
        <v>74</v>
      </c>
      <c r="C135" s="504" t="s">
        <v>102</v>
      </c>
      <c r="D135" s="504">
        <v>14</v>
      </c>
      <c r="E135" s="499" t="s">
        <v>428</v>
      </c>
      <c r="F135" s="500" t="s">
        <v>102</v>
      </c>
      <c r="G135" s="485" t="s">
        <v>318</v>
      </c>
      <c r="H135" s="503"/>
      <c r="I135" s="480">
        <f>I136</f>
        <v>0</v>
      </c>
      <c r="J135" s="480">
        <f>J136</f>
        <v>0</v>
      </c>
      <c r="K135" s="81"/>
      <c r="M135" s="241"/>
    </row>
    <row r="136" spans="1:13" s="124" customFormat="1" ht="36" hidden="1">
      <c r="A136" s="89" t="s">
        <v>157</v>
      </c>
      <c r="B136" s="73" t="s">
        <v>74</v>
      </c>
      <c r="C136" s="73" t="s">
        <v>102</v>
      </c>
      <c r="D136" s="73">
        <v>14</v>
      </c>
      <c r="E136" s="358" t="s">
        <v>428</v>
      </c>
      <c r="F136" s="462" t="s">
        <v>102</v>
      </c>
      <c r="G136" s="230" t="s">
        <v>436</v>
      </c>
      <c r="H136" s="32"/>
      <c r="I136" s="417">
        <f>I137</f>
        <v>0</v>
      </c>
      <c r="J136" s="417">
        <f>J137</f>
        <v>0</v>
      </c>
      <c r="K136" s="81"/>
      <c r="M136" s="241"/>
    </row>
    <row r="137" spans="1:40" s="194" customFormat="1" ht="18" hidden="1">
      <c r="A137" s="25" t="s">
        <v>432</v>
      </c>
      <c r="B137" s="72" t="s">
        <v>74</v>
      </c>
      <c r="C137" s="72" t="s">
        <v>102</v>
      </c>
      <c r="D137" s="72">
        <v>14</v>
      </c>
      <c r="E137" s="359" t="s">
        <v>428</v>
      </c>
      <c r="F137" s="461" t="s">
        <v>102</v>
      </c>
      <c r="G137" s="130" t="s">
        <v>436</v>
      </c>
      <c r="H137" s="12" t="s">
        <v>84</v>
      </c>
      <c r="I137" s="418">
        <v>0</v>
      </c>
      <c r="J137" s="418">
        <v>0</v>
      </c>
      <c r="K137" s="24"/>
      <c r="L137" s="193"/>
      <c r="M137" s="546"/>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3"/>
      <c r="AM137" s="193"/>
      <c r="AN137" s="193"/>
    </row>
    <row r="138" spans="1:40" s="194" customFormat="1" ht="72" hidden="1">
      <c r="A138" s="502" t="s">
        <v>437</v>
      </c>
      <c r="B138" s="504" t="s">
        <v>74</v>
      </c>
      <c r="C138" s="504" t="s">
        <v>102</v>
      </c>
      <c r="D138" s="504">
        <v>14</v>
      </c>
      <c r="E138" s="499" t="s">
        <v>428</v>
      </c>
      <c r="F138" s="500" t="s">
        <v>81</v>
      </c>
      <c r="G138" s="485" t="s">
        <v>318</v>
      </c>
      <c r="H138" s="503"/>
      <c r="I138" s="480">
        <f>I139</f>
        <v>0</v>
      </c>
      <c r="J138" s="480">
        <f>J139</f>
        <v>0</v>
      </c>
      <c r="K138" s="24"/>
      <c r="L138" s="193"/>
      <c r="M138" s="546"/>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row>
    <row r="139" spans="1:40" s="194" customFormat="1" ht="36" hidden="1">
      <c r="A139" s="89" t="s">
        <v>157</v>
      </c>
      <c r="B139" s="73" t="s">
        <v>74</v>
      </c>
      <c r="C139" s="73" t="s">
        <v>102</v>
      </c>
      <c r="D139" s="73">
        <v>14</v>
      </c>
      <c r="E139" s="358" t="s">
        <v>428</v>
      </c>
      <c r="F139" s="462" t="s">
        <v>81</v>
      </c>
      <c r="G139" s="230" t="s">
        <v>436</v>
      </c>
      <c r="H139" s="32"/>
      <c r="I139" s="417">
        <f>I140</f>
        <v>0</v>
      </c>
      <c r="J139" s="417">
        <f>J140</f>
        <v>0</v>
      </c>
      <c r="K139" s="24"/>
      <c r="L139" s="193"/>
      <c r="M139" s="546"/>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193"/>
      <c r="AN139" s="193"/>
    </row>
    <row r="140" spans="1:40" s="194" customFormat="1" ht="18" hidden="1">
      <c r="A140" s="25" t="s">
        <v>432</v>
      </c>
      <c r="B140" s="72" t="s">
        <v>74</v>
      </c>
      <c r="C140" s="72" t="s">
        <v>102</v>
      </c>
      <c r="D140" s="72">
        <v>14</v>
      </c>
      <c r="E140" s="359" t="s">
        <v>428</v>
      </c>
      <c r="F140" s="461" t="s">
        <v>81</v>
      </c>
      <c r="G140" s="130" t="s">
        <v>436</v>
      </c>
      <c r="H140" s="12" t="s">
        <v>84</v>
      </c>
      <c r="I140" s="418">
        <v>0</v>
      </c>
      <c r="J140" s="418">
        <v>0</v>
      </c>
      <c r="K140" s="24"/>
      <c r="L140" s="193"/>
      <c r="M140" s="546"/>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row>
    <row r="141" spans="1:13" s="124" customFormat="1" ht="18">
      <c r="A141" s="122" t="s">
        <v>109</v>
      </c>
      <c r="B141" s="123" t="s">
        <v>74</v>
      </c>
      <c r="C141" s="123" t="s">
        <v>81</v>
      </c>
      <c r="D141" s="90"/>
      <c r="E141" s="90"/>
      <c r="F141" s="493"/>
      <c r="G141" s="97"/>
      <c r="H141" s="180"/>
      <c r="I141" s="406">
        <f>+I157+I142+I148</f>
        <v>75000</v>
      </c>
      <c r="J141" s="406">
        <f>+J157+J142+J148</f>
        <v>75000</v>
      </c>
      <c r="K141" s="81"/>
      <c r="M141" s="241"/>
    </row>
    <row r="142" spans="1:13" s="124" customFormat="1" ht="18" hidden="1">
      <c r="A142" s="41" t="s">
        <v>249</v>
      </c>
      <c r="B142" s="22" t="s">
        <v>74</v>
      </c>
      <c r="C142" s="22" t="s">
        <v>81</v>
      </c>
      <c r="D142" s="95" t="s">
        <v>117</v>
      </c>
      <c r="E142" s="360"/>
      <c r="F142" s="494"/>
      <c r="G142" s="101"/>
      <c r="H142" s="200"/>
      <c r="I142" s="412">
        <f>+I143</f>
        <v>0</v>
      </c>
      <c r="J142" s="412">
        <f>+J143</f>
        <v>0</v>
      </c>
      <c r="K142" s="81"/>
      <c r="M142" s="241"/>
    </row>
    <row r="143" spans="1:13" s="124" customFormat="1" ht="69" hidden="1">
      <c r="A143" s="60" t="s">
        <v>250</v>
      </c>
      <c r="B143" s="86" t="s">
        <v>74</v>
      </c>
      <c r="C143" s="86" t="s">
        <v>81</v>
      </c>
      <c r="D143" s="213" t="s">
        <v>117</v>
      </c>
      <c r="E143" s="322" t="s">
        <v>251</v>
      </c>
      <c r="F143" s="448" t="s">
        <v>316</v>
      </c>
      <c r="G143" s="143" t="s">
        <v>138</v>
      </c>
      <c r="H143" s="214"/>
      <c r="I143" s="414">
        <f>+I144</f>
        <v>0</v>
      </c>
      <c r="J143" s="414">
        <f>+J144</f>
        <v>0</v>
      </c>
      <c r="K143" s="81"/>
      <c r="M143" s="241"/>
    </row>
    <row r="144" spans="1:13" s="124" customFormat="1" ht="93.75" customHeight="1" hidden="1">
      <c r="A144" s="48" t="s">
        <v>253</v>
      </c>
      <c r="B144" s="78" t="s">
        <v>74</v>
      </c>
      <c r="C144" s="78" t="s">
        <v>81</v>
      </c>
      <c r="D144" s="216" t="s">
        <v>117</v>
      </c>
      <c r="E144" s="348" t="s">
        <v>252</v>
      </c>
      <c r="F144" s="466" t="s">
        <v>316</v>
      </c>
      <c r="G144" s="210" t="s">
        <v>138</v>
      </c>
      <c r="H144" s="217"/>
      <c r="I144" s="419">
        <f aca="true" t="shared" si="8" ref="I144:J146">I145</f>
        <v>0</v>
      </c>
      <c r="J144" s="419">
        <f t="shared" si="8"/>
        <v>0</v>
      </c>
      <c r="K144" s="81"/>
      <c r="M144" s="241"/>
    </row>
    <row r="145" spans="1:13" s="124" customFormat="1" ht="56.25" customHeight="1" hidden="1">
      <c r="A145" s="571" t="s">
        <v>438</v>
      </c>
      <c r="B145" s="504" t="s">
        <v>74</v>
      </c>
      <c r="C145" s="504" t="s">
        <v>81</v>
      </c>
      <c r="D145" s="504" t="s">
        <v>117</v>
      </c>
      <c r="E145" s="499" t="s">
        <v>252</v>
      </c>
      <c r="F145" s="500" t="s">
        <v>76</v>
      </c>
      <c r="G145" s="485" t="s">
        <v>318</v>
      </c>
      <c r="H145" s="503"/>
      <c r="I145" s="480">
        <f t="shared" si="8"/>
        <v>0</v>
      </c>
      <c r="J145" s="480">
        <f t="shared" si="8"/>
        <v>0</v>
      </c>
      <c r="K145" s="81"/>
      <c r="M145" s="241"/>
    </row>
    <row r="146" spans="1:13" s="124" customFormat="1" ht="18" hidden="1">
      <c r="A146" s="89" t="s">
        <v>439</v>
      </c>
      <c r="B146" s="218" t="s">
        <v>74</v>
      </c>
      <c r="C146" s="218" t="s">
        <v>81</v>
      </c>
      <c r="D146" s="219" t="s">
        <v>117</v>
      </c>
      <c r="E146" s="52" t="s">
        <v>252</v>
      </c>
      <c r="F146" s="459" t="s">
        <v>76</v>
      </c>
      <c r="G146" s="53" t="s">
        <v>440</v>
      </c>
      <c r="H146" s="220"/>
      <c r="I146" s="420">
        <f t="shared" si="8"/>
        <v>0</v>
      </c>
      <c r="J146" s="420">
        <f t="shared" si="8"/>
        <v>0</v>
      </c>
      <c r="K146" s="81"/>
      <c r="M146" s="241"/>
    </row>
    <row r="147" spans="1:13" s="124" customFormat="1" ht="18" hidden="1">
      <c r="A147" s="25" t="s">
        <v>432</v>
      </c>
      <c r="B147" s="16" t="s">
        <v>74</v>
      </c>
      <c r="C147" s="16" t="s">
        <v>81</v>
      </c>
      <c r="D147" s="329" t="s">
        <v>117</v>
      </c>
      <c r="E147" s="361" t="s">
        <v>252</v>
      </c>
      <c r="F147" s="495" t="s">
        <v>76</v>
      </c>
      <c r="G147" s="332" t="s">
        <v>440</v>
      </c>
      <c r="H147" s="330" t="s">
        <v>84</v>
      </c>
      <c r="I147" s="418">
        <v>0</v>
      </c>
      <c r="J147" s="418">
        <v>0</v>
      </c>
      <c r="K147" s="81"/>
      <c r="M147" s="241"/>
    </row>
    <row r="148" spans="1:13" s="124" customFormat="1" ht="18.75" customHeight="1" hidden="1">
      <c r="A148" s="41" t="s">
        <v>254</v>
      </c>
      <c r="B148" s="22" t="s">
        <v>74</v>
      </c>
      <c r="C148" s="22" t="s">
        <v>81</v>
      </c>
      <c r="D148" s="95" t="s">
        <v>247</v>
      </c>
      <c r="E148" s="360"/>
      <c r="F148" s="494"/>
      <c r="G148" s="101"/>
      <c r="H148" s="200"/>
      <c r="I148" s="412">
        <f>+I149</f>
        <v>0</v>
      </c>
      <c r="J148" s="412">
        <f>+J149</f>
        <v>0</v>
      </c>
      <c r="K148" s="81"/>
      <c r="M148" s="241"/>
    </row>
    <row r="149" spans="1:13" s="124" customFormat="1" ht="56.25" customHeight="1" hidden="1">
      <c r="A149" s="60" t="s">
        <v>256</v>
      </c>
      <c r="B149" s="86" t="s">
        <v>74</v>
      </c>
      <c r="C149" s="86" t="s">
        <v>81</v>
      </c>
      <c r="D149" s="213" t="s">
        <v>247</v>
      </c>
      <c r="E149" s="322" t="s">
        <v>251</v>
      </c>
      <c r="F149" s="448" t="s">
        <v>316</v>
      </c>
      <c r="G149" s="143" t="s">
        <v>318</v>
      </c>
      <c r="H149" s="214"/>
      <c r="I149" s="414">
        <f>+I150</f>
        <v>0</v>
      </c>
      <c r="J149" s="414">
        <f>+J150</f>
        <v>0</v>
      </c>
      <c r="K149" s="81"/>
      <c r="M149" s="241"/>
    </row>
    <row r="150" spans="1:40" s="194" customFormat="1" ht="75" customHeight="1" hidden="1">
      <c r="A150" s="48" t="s">
        <v>257</v>
      </c>
      <c r="B150" s="78" t="s">
        <v>74</v>
      </c>
      <c r="C150" s="78" t="s">
        <v>81</v>
      </c>
      <c r="D150" s="216" t="s">
        <v>247</v>
      </c>
      <c r="E150" s="348" t="s">
        <v>255</v>
      </c>
      <c r="F150" s="466" t="s">
        <v>316</v>
      </c>
      <c r="G150" s="210" t="s">
        <v>318</v>
      </c>
      <c r="H150" s="217"/>
      <c r="I150" s="419">
        <f>+I152+I154</f>
        <v>0</v>
      </c>
      <c r="J150" s="419">
        <f>+J152+J154</f>
        <v>0</v>
      </c>
      <c r="K150" s="24"/>
      <c r="L150" s="193"/>
      <c r="M150" s="546"/>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row>
    <row r="151" spans="1:40" s="194" customFormat="1" ht="37.5" customHeight="1" hidden="1">
      <c r="A151" s="498" t="s">
        <v>332</v>
      </c>
      <c r="B151" s="506" t="s">
        <v>74</v>
      </c>
      <c r="C151" s="506" t="s">
        <v>81</v>
      </c>
      <c r="D151" s="507" t="s">
        <v>247</v>
      </c>
      <c r="E151" s="508" t="s">
        <v>255</v>
      </c>
      <c r="F151" s="509" t="s">
        <v>75</v>
      </c>
      <c r="G151" s="510" t="s">
        <v>318</v>
      </c>
      <c r="H151" s="511"/>
      <c r="I151" s="512">
        <f>I152</f>
        <v>0</v>
      </c>
      <c r="J151" s="512">
        <f>J152</f>
        <v>0</v>
      </c>
      <c r="K151" s="24"/>
      <c r="L151" s="193"/>
      <c r="M151" s="546"/>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193"/>
      <c r="AL151" s="193"/>
      <c r="AM151" s="193"/>
      <c r="AN151" s="193"/>
    </row>
    <row r="152" spans="1:40" s="170" customFormat="1" ht="37.5" customHeight="1" hidden="1">
      <c r="A152" s="89" t="s">
        <v>441</v>
      </c>
      <c r="B152" s="218" t="s">
        <v>74</v>
      </c>
      <c r="C152" s="218" t="s">
        <v>81</v>
      </c>
      <c r="D152" s="219" t="s">
        <v>247</v>
      </c>
      <c r="E152" s="52" t="s">
        <v>255</v>
      </c>
      <c r="F152" s="459" t="s">
        <v>75</v>
      </c>
      <c r="G152" s="53" t="s">
        <v>333</v>
      </c>
      <c r="H152" s="220"/>
      <c r="I152" s="420">
        <f>I153</f>
        <v>0</v>
      </c>
      <c r="J152" s="420">
        <f>J153</f>
        <v>0</v>
      </c>
      <c r="K152" s="162"/>
      <c r="L152" s="169"/>
      <c r="M152" s="543"/>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row>
    <row r="153" spans="1:40" s="170" customFormat="1" ht="18.75" customHeight="1" hidden="1">
      <c r="A153" s="25" t="s">
        <v>432</v>
      </c>
      <c r="B153" s="12" t="s">
        <v>74</v>
      </c>
      <c r="C153" s="12" t="s">
        <v>81</v>
      </c>
      <c r="D153" s="12" t="s">
        <v>247</v>
      </c>
      <c r="E153" s="362" t="s">
        <v>255</v>
      </c>
      <c r="F153" s="460" t="s">
        <v>75</v>
      </c>
      <c r="G153" s="316" t="s">
        <v>333</v>
      </c>
      <c r="H153" s="16" t="s">
        <v>84</v>
      </c>
      <c r="I153" s="418">
        <v>0</v>
      </c>
      <c r="J153" s="418">
        <v>0</v>
      </c>
      <c r="K153" s="162"/>
      <c r="L153" s="169"/>
      <c r="M153" s="543"/>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row>
    <row r="154" spans="1:40" s="170" customFormat="1" ht="168.75" customHeight="1" hidden="1">
      <c r="A154" s="498" t="s">
        <v>442</v>
      </c>
      <c r="B154" s="506" t="s">
        <v>74</v>
      </c>
      <c r="C154" s="506" t="s">
        <v>81</v>
      </c>
      <c r="D154" s="507" t="s">
        <v>247</v>
      </c>
      <c r="E154" s="508" t="s">
        <v>255</v>
      </c>
      <c r="F154" s="509" t="s">
        <v>81</v>
      </c>
      <c r="G154" s="510" t="s">
        <v>318</v>
      </c>
      <c r="H154" s="511"/>
      <c r="I154" s="512">
        <f>I155</f>
        <v>0</v>
      </c>
      <c r="J154" s="512">
        <f>J155</f>
        <v>0</v>
      </c>
      <c r="K154" s="162"/>
      <c r="L154" s="169"/>
      <c r="M154" s="543"/>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row>
    <row r="155" spans="1:40" s="170" customFormat="1" ht="36" hidden="1">
      <c r="A155" s="89" t="s">
        <v>443</v>
      </c>
      <c r="B155" s="218" t="s">
        <v>74</v>
      </c>
      <c r="C155" s="218" t="s">
        <v>81</v>
      </c>
      <c r="D155" s="219" t="s">
        <v>247</v>
      </c>
      <c r="E155" s="52" t="s">
        <v>255</v>
      </c>
      <c r="F155" s="459" t="s">
        <v>81</v>
      </c>
      <c r="G155" s="53" t="s">
        <v>444</v>
      </c>
      <c r="H155" s="220"/>
      <c r="I155" s="420">
        <f>I156</f>
        <v>0</v>
      </c>
      <c r="J155" s="420">
        <f>J156</f>
        <v>0</v>
      </c>
      <c r="K155" s="162"/>
      <c r="L155" s="169"/>
      <c r="M155" s="543"/>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row>
    <row r="156" spans="1:40" s="170" customFormat="1" ht="18" hidden="1">
      <c r="A156" s="25" t="s">
        <v>432</v>
      </c>
      <c r="B156" s="16" t="s">
        <v>74</v>
      </c>
      <c r="C156" s="16" t="s">
        <v>81</v>
      </c>
      <c r="D156" s="16" t="s">
        <v>247</v>
      </c>
      <c r="E156" s="362" t="s">
        <v>255</v>
      </c>
      <c r="F156" s="460" t="s">
        <v>81</v>
      </c>
      <c r="G156" s="316" t="s">
        <v>444</v>
      </c>
      <c r="H156" s="16" t="s">
        <v>84</v>
      </c>
      <c r="I156" s="418">
        <v>0</v>
      </c>
      <c r="J156" s="418">
        <v>0</v>
      </c>
      <c r="K156" s="162"/>
      <c r="L156" s="169"/>
      <c r="M156" s="543"/>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row>
    <row r="157" spans="1:40" s="271" customFormat="1" ht="18">
      <c r="A157" s="41" t="s">
        <v>110</v>
      </c>
      <c r="B157" s="22" t="s">
        <v>74</v>
      </c>
      <c r="C157" s="22" t="s">
        <v>81</v>
      </c>
      <c r="D157" s="95">
        <v>12</v>
      </c>
      <c r="E157" s="360"/>
      <c r="F157" s="494"/>
      <c r="G157" s="101"/>
      <c r="H157" s="200"/>
      <c r="I157" s="412">
        <f>+I158+I163+I176</f>
        <v>75000</v>
      </c>
      <c r="J157" s="412">
        <f>+J158+J163+J176</f>
        <v>75000</v>
      </c>
      <c r="K157" s="278"/>
      <c r="L157" s="270"/>
      <c r="M157" s="549"/>
      <c r="N157" s="270"/>
      <c r="O157" s="270"/>
      <c r="P157" s="270"/>
      <c r="Q157" s="270"/>
      <c r="R157" s="270"/>
      <c r="S157" s="270"/>
      <c r="T157" s="270"/>
      <c r="U157" s="270"/>
      <c r="V157" s="270"/>
      <c r="W157" s="270"/>
      <c r="X157" s="270"/>
      <c r="Y157" s="270"/>
      <c r="Z157" s="270"/>
      <c r="AA157" s="270"/>
      <c r="AB157" s="270"/>
      <c r="AC157" s="270"/>
      <c r="AD157" s="270"/>
      <c r="AE157" s="270"/>
      <c r="AF157" s="270"/>
      <c r="AG157" s="270"/>
      <c r="AH157" s="270"/>
      <c r="AI157" s="270"/>
      <c r="AJ157" s="270"/>
      <c r="AK157" s="270"/>
      <c r="AL157" s="270"/>
      <c r="AM157" s="270"/>
      <c r="AN157" s="270"/>
    </row>
    <row r="158" spans="1:40" s="170" customFormat="1" ht="51.75">
      <c r="A158" s="60" t="s">
        <v>491</v>
      </c>
      <c r="B158" s="86" t="s">
        <v>74</v>
      </c>
      <c r="C158" s="86" t="s">
        <v>81</v>
      </c>
      <c r="D158" s="213" t="s">
        <v>111</v>
      </c>
      <c r="E158" s="322" t="s">
        <v>98</v>
      </c>
      <c r="F158" s="448" t="s">
        <v>316</v>
      </c>
      <c r="G158" s="143" t="s">
        <v>318</v>
      </c>
      <c r="H158" s="214"/>
      <c r="I158" s="414">
        <f>+I159</f>
        <v>5000</v>
      </c>
      <c r="J158" s="414">
        <f>+J159</f>
        <v>5000</v>
      </c>
      <c r="K158" s="162"/>
      <c r="L158" s="169"/>
      <c r="M158" s="543"/>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row>
    <row r="159" spans="1:40" s="170" customFormat="1" ht="54">
      <c r="A159" s="48" t="s">
        <v>499</v>
      </c>
      <c r="B159" s="78" t="s">
        <v>74</v>
      </c>
      <c r="C159" s="78" t="s">
        <v>81</v>
      </c>
      <c r="D159" s="216" t="s">
        <v>111</v>
      </c>
      <c r="E159" s="348" t="s">
        <v>146</v>
      </c>
      <c r="F159" s="466" t="s">
        <v>316</v>
      </c>
      <c r="G159" s="210" t="s">
        <v>318</v>
      </c>
      <c r="H159" s="217"/>
      <c r="I159" s="419">
        <f>+I161</f>
        <v>5000</v>
      </c>
      <c r="J159" s="419">
        <f>+J161</f>
        <v>5000</v>
      </c>
      <c r="K159" s="162"/>
      <c r="L159" s="169"/>
      <c r="M159" s="543"/>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row>
    <row r="160" spans="1:40" s="170" customFormat="1" ht="18">
      <c r="A160" s="505" t="s">
        <v>334</v>
      </c>
      <c r="B160" s="506" t="s">
        <v>74</v>
      </c>
      <c r="C160" s="506" t="s">
        <v>81</v>
      </c>
      <c r="D160" s="507" t="s">
        <v>111</v>
      </c>
      <c r="E160" s="508" t="s">
        <v>146</v>
      </c>
      <c r="F160" s="509" t="s">
        <v>75</v>
      </c>
      <c r="G160" s="510" t="s">
        <v>318</v>
      </c>
      <c r="H160" s="511"/>
      <c r="I160" s="512"/>
      <c r="J160" s="512"/>
      <c r="K160" s="162"/>
      <c r="L160" s="169"/>
      <c r="M160" s="543"/>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row>
    <row r="161" spans="1:40" s="170" customFormat="1" ht="18">
      <c r="A161" s="150" t="s">
        <v>147</v>
      </c>
      <c r="B161" s="218" t="s">
        <v>74</v>
      </c>
      <c r="C161" s="218" t="s">
        <v>81</v>
      </c>
      <c r="D161" s="219" t="s">
        <v>111</v>
      </c>
      <c r="E161" s="52" t="s">
        <v>146</v>
      </c>
      <c r="F161" s="459" t="s">
        <v>75</v>
      </c>
      <c r="G161" s="53" t="s">
        <v>335</v>
      </c>
      <c r="H161" s="220"/>
      <c r="I161" s="420">
        <f>I162</f>
        <v>5000</v>
      </c>
      <c r="J161" s="420">
        <f>J162</f>
        <v>5000</v>
      </c>
      <c r="K161" s="162"/>
      <c r="L161" s="169"/>
      <c r="M161" s="543"/>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row>
    <row r="162" spans="1:40" s="170" customFormat="1" ht="18.75" customHeight="1">
      <c r="A162" s="221" t="s">
        <v>432</v>
      </c>
      <c r="B162" s="16" t="s">
        <v>74</v>
      </c>
      <c r="C162" s="16" t="s">
        <v>81</v>
      </c>
      <c r="D162" s="16" t="s">
        <v>111</v>
      </c>
      <c r="E162" s="349" t="s">
        <v>146</v>
      </c>
      <c r="F162" s="471" t="s">
        <v>75</v>
      </c>
      <c r="G162" s="51" t="s">
        <v>335</v>
      </c>
      <c r="H162" s="16" t="s">
        <v>84</v>
      </c>
      <c r="I162" s="418">
        <v>5000</v>
      </c>
      <c r="J162" s="418">
        <v>5000</v>
      </c>
      <c r="K162" s="162"/>
      <c r="L162" s="169"/>
      <c r="M162" s="543"/>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row>
    <row r="163" spans="1:40" s="170" customFormat="1" ht="56.25" customHeight="1">
      <c r="A163" s="60" t="s">
        <v>235</v>
      </c>
      <c r="B163" s="86" t="s">
        <v>74</v>
      </c>
      <c r="C163" s="86" t="s">
        <v>81</v>
      </c>
      <c r="D163" s="213" t="s">
        <v>111</v>
      </c>
      <c r="E163" s="322" t="s">
        <v>234</v>
      </c>
      <c r="F163" s="448"/>
      <c r="G163" s="143" t="s">
        <v>318</v>
      </c>
      <c r="H163" s="214"/>
      <c r="I163" s="414">
        <f>+I164</f>
        <v>70000</v>
      </c>
      <c r="J163" s="414">
        <f>+J164</f>
        <v>70000</v>
      </c>
      <c r="K163" s="162"/>
      <c r="L163" s="169"/>
      <c r="M163" s="543"/>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row>
    <row r="164" spans="1:40" s="170" customFormat="1" ht="75" customHeight="1">
      <c r="A164" s="98" t="s">
        <v>308</v>
      </c>
      <c r="B164" s="100" t="s">
        <v>74</v>
      </c>
      <c r="C164" s="100" t="s">
        <v>81</v>
      </c>
      <c r="D164" s="191" t="s">
        <v>111</v>
      </c>
      <c r="E164" s="363" t="s">
        <v>236</v>
      </c>
      <c r="F164" s="464"/>
      <c r="G164" s="102" t="s">
        <v>318</v>
      </c>
      <c r="H164" s="246"/>
      <c r="I164" s="432">
        <f>I165</f>
        <v>70000</v>
      </c>
      <c r="J164" s="432">
        <f>J165</f>
        <v>70000</v>
      </c>
      <c r="K164" s="162"/>
      <c r="L164" s="169"/>
      <c r="M164" s="543"/>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row>
    <row r="165" spans="1:40" s="170" customFormat="1" ht="37.5" customHeight="1">
      <c r="A165" s="513" t="s">
        <v>391</v>
      </c>
      <c r="B165" s="514" t="s">
        <v>74</v>
      </c>
      <c r="C165" s="514" t="s">
        <v>81</v>
      </c>
      <c r="D165" s="515" t="s">
        <v>111</v>
      </c>
      <c r="E165" s="516" t="s">
        <v>236</v>
      </c>
      <c r="F165" s="517" t="s">
        <v>75</v>
      </c>
      <c r="G165" s="518" t="s">
        <v>318</v>
      </c>
      <c r="H165" s="519"/>
      <c r="I165" s="520">
        <f>I166+I170+I174+I168</f>
        <v>70000</v>
      </c>
      <c r="J165" s="520">
        <f>J166+J170+J174+J168</f>
        <v>70000</v>
      </c>
      <c r="K165" s="162"/>
      <c r="L165" s="169"/>
      <c r="M165" s="543"/>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row>
    <row r="166" spans="1:40" s="170" customFormat="1" ht="18.75" customHeight="1" hidden="1">
      <c r="A166" s="38" t="s">
        <v>336</v>
      </c>
      <c r="B166" s="39" t="s">
        <v>74</v>
      </c>
      <c r="C166" s="39" t="s">
        <v>81</v>
      </c>
      <c r="D166" s="195" t="s">
        <v>111</v>
      </c>
      <c r="E166" s="344" t="s">
        <v>236</v>
      </c>
      <c r="F166" s="455" t="s">
        <v>75</v>
      </c>
      <c r="G166" s="33" t="s">
        <v>338</v>
      </c>
      <c r="H166" s="223"/>
      <c r="I166" s="410">
        <f>I167</f>
        <v>0</v>
      </c>
      <c r="J166" s="410">
        <f>J167</f>
        <v>0</v>
      </c>
      <c r="K166" s="162"/>
      <c r="L166" s="169"/>
      <c r="M166" s="543"/>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row>
    <row r="167" spans="1:40" s="170" customFormat="1" ht="18.75" customHeight="1" hidden="1">
      <c r="A167" s="25" t="s">
        <v>432</v>
      </c>
      <c r="B167" s="247" t="s">
        <v>74</v>
      </c>
      <c r="C167" s="247" t="s">
        <v>81</v>
      </c>
      <c r="D167" s="248" t="s">
        <v>111</v>
      </c>
      <c r="E167" s="345" t="s">
        <v>236</v>
      </c>
      <c r="F167" s="456" t="s">
        <v>75</v>
      </c>
      <c r="G167" s="521" t="s">
        <v>338</v>
      </c>
      <c r="H167" s="522" t="s">
        <v>84</v>
      </c>
      <c r="I167" s="523">
        <v>0</v>
      </c>
      <c r="J167" s="523">
        <v>0</v>
      </c>
      <c r="K167" s="162"/>
      <c r="L167" s="169"/>
      <c r="M167" s="543"/>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row>
    <row r="168" spans="1:40" s="170" customFormat="1" ht="37.5" customHeight="1" hidden="1">
      <c r="A168" s="38" t="s">
        <v>445</v>
      </c>
      <c r="B168" s="39" t="s">
        <v>74</v>
      </c>
      <c r="C168" s="39" t="s">
        <v>81</v>
      </c>
      <c r="D168" s="195" t="s">
        <v>111</v>
      </c>
      <c r="E168" s="344" t="s">
        <v>236</v>
      </c>
      <c r="F168" s="455" t="s">
        <v>75</v>
      </c>
      <c r="G168" s="33" t="s">
        <v>446</v>
      </c>
      <c r="H168" s="223"/>
      <c r="I168" s="410">
        <f>I169</f>
        <v>0</v>
      </c>
      <c r="J168" s="410">
        <f>J169</f>
        <v>0</v>
      </c>
      <c r="K168" s="162"/>
      <c r="L168" s="169"/>
      <c r="M168" s="543"/>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row>
    <row r="169" spans="1:40" s="170" customFormat="1" ht="18.75" customHeight="1" hidden="1">
      <c r="A169" s="25" t="s">
        <v>432</v>
      </c>
      <c r="B169" s="247" t="s">
        <v>74</v>
      </c>
      <c r="C169" s="247" t="s">
        <v>81</v>
      </c>
      <c r="D169" s="248" t="s">
        <v>111</v>
      </c>
      <c r="E169" s="345" t="s">
        <v>236</v>
      </c>
      <c r="F169" s="456" t="s">
        <v>75</v>
      </c>
      <c r="G169" s="521" t="s">
        <v>446</v>
      </c>
      <c r="H169" s="522" t="s">
        <v>84</v>
      </c>
      <c r="I169" s="523">
        <v>0</v>
      </c>
      <c r="J169" s="523">
        <v>0</v>
      </c>
      <c r="K169" s="162"/>
      <c r="L169" s="169"/>
      <c r="M169" s="543"/>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69"/>
      <c r="AL169" s="169"/>
      <c r="AM169" s="169"/>
      <c r="AN169" s="169"/>
    </row>
    <row r="170" spans="1:40" s="170" customFormat="1" ht="18.75" customHeight="1">
      <c r="A170" s="38" t="s">
        <v>337</v>
      </c>
      <c r="B170" s="39" t="s">
        <v>74</v>
      </c>
      <c r="C170" s="39" t="s">
        <v>81</v>
      </c>
      <c r="D170" s="195" t="s">
        <v>111</v>
      </c>
      <c r="E170" s="344" t="s">
        <v>236</v>
      </c>
      <c r="F170" s="455" t="s">
        <v>75</v>
      </c>
      <c r="G170" s="33" t="s">
        <v>339</v>
      </c>
      <c r="H170" s="223"/>
      <c r="I170" s="410">
        <f>I171</f>
        <v>10000</v>
      </c>
      <c r="J170" s="410">
        <f>J171</f>
        <v>10000</v>
      </c>
      <c r="K170" s="162"/>
      <c r="L170" s="169"/>
      <c r="M170" s="543"/>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row>
    <row r="171" spans="1:40" s="170" customFormat="1" ht="18.75" customHeight="1">
      <c r="A171" s="25" t="s">
        <v>432</v>
      </c>
      <c r="B171" s="247" t="s">
        <v>74</v>
      </c>
      <c r="C171" s="247" t="s">
        <v>81</v>
      </c>
      <c r="D171" s="248" t="s">
        <v>111</v>
      </c>
      <c r="E171" s="345" t="s">
        <v>236</v>
      </c>
      <c r="F171" s="456" t="s">
        <v>75</v>
      </c>
      <c r="G171" s="29" t="s">
        <v>339</v>
      </c>
      <c r="H171" s="249" t="s">
        <v>84</v>
      </c>
      <c r="I171" s="433">
        <v>10000</v>
      </c>
      <c r="J171" s="433">
        <v>10000</v>
      </c>
      <c r="K171" s="162"/>
      <c r="L171" s="169"/>
      <c r="M171" s="543"/>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row>
    <row r="172" spans="1:40" s="170" customFormat="1" ht="93.75" customHeight="1" hidden="1">
      <c r="A172" s="38" t="s">
        <v>266</v>
      </c>
      <c r="B172" s="39" t="s">
        <v>74</v>
      </c>
      <c r="C172" s="39" t="s">
        <v>81</v>
      </c>
      <c r="D172" s="195" t="s">
        <v>111</v>
      </c>
      <c r="E172" s="344" t="s">
        <v>236</v>
      </c>
      <c r="F172" s="455"/>
      <c r="G172" s="33" t="s">
        <v>267</v>
      </c>
      <c r="H172" s="223"/>
      <c r="I172" s="410">
        <f>+I173</f>
        <v>0</v>
      </c>
      <c r="J172" s="410">
        <f>+J173</f>
        <v>0</v>
      </c>
      <c r="K172" s="162"/>
      <c r="L172" s="169"/>
      <c r="M172" s="543"/>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row>
    <row r="173" spans="1:40" s="170" customFormat="1" ht="56.25" customHeight="1" hidden="1">
      <c r="A173" s="25" t="s">
        <v>82</v>
      </c>
      <c r="B173" s="247" t="s">
        <v>74</v>
      </c>
      <c r="C173" s="247" t="s">
        <v>81</v>
      </c>
      <c r="D173" s="248" t="s">
        <v>111</v>
      </c>
      <c r="E173" s="345" t="s">
        <v>236</v>
      </c>
      <c r="F173" s="456"/>
      <c r="G173" s="29" t="s">
        <v>267</v>
      </c>
      <c r="H173" s="249" t="s">
        <v>77</v>
      </c>
      <c r="I173" s="433">
        <v>0</v>
      </c>
      <c r="J173" s="433">
        <v>0</v>
      </c>
      <c r="K173" s="162"/>
      <c r="L173" s="169"/>
      <c r="M173" s="543"/>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row>
    <row r="174" spans="1:40" s="170" customFormat="1" ht="18.75" customHeight="1">
      <c r="A174" s="38" t="s">
        <v>341</v>
      </c>
      <c r="B174" s="39" t="s">
        <v>74</v>
      </c>
      <c r="C174" s="39" t="s">
        <v>81</v>
      </c>
      <c r="D174" s="195" t="s">
        <v>111</v>
      </c>
      <c r="E174" s="344" t="s">
        <v>236</v>
      </c>
      <c r="F174" s="455" t="s">
        <v>75</v>
      </c>
      <c r="G174" s="33" t="s">
        <v>340</v>
      </c>
      <c r="H174" s="223"/>
      <c r="I174" s="410">
        <f>I175</f>
        <v>60000</v>
      </c>
      <c r="J174" s="410">
        <f>J175</f>
        <v>60000</v>
      </c>
      <c r="K174" s="162"/>
      <c r="L174" s="169"/>
      <c r="M174" s="543"/>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69"/>
      <c r="AL174" s="169"/>
      <c r="AM174" s="169"/>
      <c r="AN174" s="169"/>
    </row>
    <row r="175" spans="1:40" s="170" customFormat="1" ht="18">
      <c r="A175" s="25" t="s">
        <v>432</v>
      </c>
      <c r="B175" s="247" t="s">
        <v>74</v>
      </c>
      <c r="C175" s="247" t="s">
        <v>81</v>
      </c>
      <c r="D175" s="248" t="s">
        <v>111</v>
      </c>
      <c r="E175" s="345" t="s">
        <v>236</v>
      </c>
      <c r="F175" s="456" t="s">
        <v>75</v>
      </c>
      <c r="G175" s="29" t="s">
        <v>340</v>
      </c>
      <c r="H175" s="249" t="s">
        <v>86</v>
      </c>
      <c r="I175" s="433">
        <v>60000</v>
      </c>
      <c r="J175" s="433">
        <v>60000</v>
      </c>
      <c r="K175" s="162"/>
      <c r="L175" s="169"/>
      <c r="M175" s="543"/>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69"/>
      <c r="AL175" s="169"/>
      <c r="AM175" s="169"/>
      <c r="AN175" s="169"/>
    </row>
    <row r="176" spans="1:40" s="170" customFormat="1" ht="51.75" hidden="1">
      <c r="A176" s="111" t="s">
        <v>268</v>
      </c>
      <c r="B176" s="88" t="s">
        <v>74</v>
      </c>
      <c r="C176" s="88" t="s">
        <v>81</v>
      </c>
      <c r="D176" s="113" t="s">
        <v>111</v>
      </c>
      <c r="E176" s="364" t="s">
        <v>148</v>
      </c>
      <c r="F176" s="465" t="s">
        <v>316</v>
      </c>
      <c r="G176" s="26" t="s">
        <v>318</v>
      </c>
      <c r="H176" s="114"/>
      <c r="I176" s="434">
        <f>I177</f>
        <v>0</v>
      </c>
      <c r="J176" s="434">
        <f>J177</f>
        <v>0</v>
      </c>
      <c r="K176" s="162"/>
      <c r="L176" s="169"/>
      <c r="M176" s="543"/>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row>
    <row r="177" spans="1:40" s="170" customFormat="1" ht="54" hidden="1">
      <c r="A177" s="10" t="s">
        <v>269</v>
      </c>
      <c r="B177" s="100" t="s">
        <v>74</v>
      </c>
      <c r="C177" s="100" t="s">
        <v>81</v>
      </c>
      <c r="D177" s="191" t="s">
        <v>111</v>
      </c>
      <c r="E177" s="365" t="s">
        <v>260</v>
      </c>
      <c r="F177" s="466" t="s">
        <v>316</v>
      </c>
      <c r="G177" s="115" t="s">
        <v>318</v>
      </c>
      <c r="H177" s="192"/>
      <c r="I177" s="409">
        <f>I179+I181</f>
        <v>0</v>
      </c>
      <c r="J177" s="409">
        <f>J179+J181</f>
        <v>0</v>
      </c>
      <c r="K177" s="162"/>
      <c r="L177" s="169"/>
      <c r="M177" s="543"/>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c r="AI177" s="169"/>
      <c r="AJ177" s="169"/>
      <c r="AK177" s="169"/>
      <c r="AL177" s="169"/>
      <c r="AM177" s="169"/>
      <c r="AN177" s="169"/>
    </row>
    <row r="178" spans="1:40" s="170" customFormat="1" ht="18" hidden="1">
      <c r="A178" s="530" t="s">
        <v>342</v>
      </c>
      <c r="B178" s="524" t="s">
        <v>74</v>
      </c>
      <c r="C178" s="524" t="s">
        <v>81</v>
      </c>
      <c r="D178" s="525" t="s">
        <v>111</v>
      </c>
      <c r="E178" s="526" t="s">
        <v>260</v>
      </c>
      <c r="F178" s="509" t="s">
        <v>75</v>
      </c>
      <c r="G178" s="527" t="s">
        <v>318</v>
      </c>
      <c r="H178" s="528"/>
      <c r="I178" s="529">
        <f>I179</f>
        <v>0</v>
      </c>
      <c r="J178" s="529">
        <f>J179</f>
        <v>0</v>
      </c>
      <c r="K178" s="162"/>
      <c r="L178" s="169"/>
      <c r="M178" s="543"/>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row>
    <row r="179" spans="1:40" s="170" customFormat="1" ht="18" hidden="1">
      <c r="A179" s="150" t="s">
        <v>344</v>
      </c>
      <c r="B179" s="218" t="s">
        <v>74</v>
      </c>
      <c r="C179" s="218" t="s">
        <v>81</v>
      </c>
      <c r="D179" s="219" t="s">
        <v>111</v>
      </c>
      <c r="E179" s="52" t="s">
        <v>260</v>
      </c>
      <c r="F179" s="459" t="s">
        <v>75</v>
      </c>
      <c r="G179" s="53" t="s">
        <v>343</v>
      </c>
      <c r="H179" s="220"/>
      <c r="I179" s="420">
        <f>I180</f>
        <v>0</v>
      </c>
      <c r="J179" s="420">
        <f>J180</f>
        <v>0</v>
      </c>
      <c r="K179" s="162"/>
      <c r="L179" s="169"/>
      <c r="M179" s="543"/>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row>
    <row r="180" spans="1:40" s="170" customFormat="1" ht="18.75" customHeight="1" hidden="1">
      <c r="A180" s="25" t="s">
        <v>83</v>
      </c>
      <c r="B180" s="247" t="s">
        <v>74</v>
      </c>
      <c r="C180" s="247" t="s">
        <v>81</v>
      </c>
      <c r="D180" s="248" t="s">
        <v>111</v>
      </c>
      <c r="E180" s="383" t="s">
        <v>260</v>
      </c>
      <c r="F180" s="467" t="s">
        <v>75</v>
      </c>
      <c r="G180" s="381" t="s">
        <v>343</v>
      </c>
      <c r="H180" s="249" t="s">
        <v>84</v>
      </c>
      <c r="I180" s="435">
        <v>0</v>
      </c>
      <c r="J180" s="435">
        <v>0</v>
      </c>
      <c r="K180" s="162"/>
      <c r="L180" s="169"/>
      <c r="M180" s="543"/>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row>
    <row r="181" spans="1:40" s="170" customFormat="1" ht="216" hidden="1">
      <c r="A181" s="38" t="s">
        <v>259</v>
      </c>
      <c r="B181" s="39" t="s">
        <v>74</v>
      </c>
      <c r="C181" s="39" t="s">
        <v>81</v>
      </c>
      <c r="D181" s="195" t="s">
        <v>111</v>
      </c>
      <c r="E181" s="344" t="s">
        <v>260</v>
      </c>
      <c r="F181" s="455"/>
      <c r="G181" s="33" t="s">
        <v>261</v>
      </c>
      <c r="H181" s="196"/>
      <c r="I181" s="410">
        <f>+I182</f>
        <v>0</v>
      </c>
      <c r="J181" s="410">
        <f>+J182</f>
        <v>0</v>
      </c>
      <c r="K181" s="162"/>
      <c r="L181" s="169"/>
      <c r="M181" s="543"/>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row>
    <row r="182" spans="1:40" s="170" customFormat="1" ht="56.25" customHeight="1" hidden="1">
      <c r="A182" s="25" t="s">
        <v>82</v>
      </c>
      <c r="B182" s="247" t="s">
        <v>74</v>
      </c>
      <c r="C182" s="247" t="s">
        <v>81</v>
      </c>
      <c r="D182" s="248" t="s">
        <v>111</v>
      </c>
      <c r="E182" s="345" t="s">
        <v>260</v>
      </c>
      <c r="F182" s="456"/>
      <c r="G182" s="29" t="s">
        <v>261</v>
      </c>
      <c r="H182" s="249" t="s">
        <v>77</v>
      </c>
      <c r="I182" s="435"/>
      <c r="J182" s="435"/>
      <c r="K182" s="162"/>
      <c r="L182" s="169"/>
      <c r="M182" s="543"/>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row>
    <row r="183" spans="1:40" s="170" customFormat="1" ht="18.75" customHeight="1">
      <c r="A183" s="108" t="s">
        <v>112</v>
      </c>
      <c r="B183" s="64" t="s">
        <v>74</v>
      </c>
      <c r="C183" s="64" t="s">
        <v>113</v>
      </c>
      <c r="D183" s="64"/>
      <c r="E183" s="91"/>
      <c r="F183" s="446"/>
      <c r="G183" s="92"/>
      <c r="H183" s="64"/>
      <c r="I183" s="436">
        <f>+I190+I197+I184+I212</f>
        <v>677346</v>
      </c>
      <c r="J183" s="436">
        <f>+J190+J197+J184+J212</f>
        <v>682290</v>
      </c>
      <c r="K183" s="162"/>
      <c r="L183" s="169"/>
      <c r="M183" s="543"/>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row>
    <row r="184" spans="1:40" s="170" customFormat="1" ht="18.75" customHeight="1">
      <c r="A184" s="109" t="s">
        <v>262</v>
      </c>
      <c r="B184" s="69" t="s">
        <v>74</v>
      </c>
      <c r="C184" s="69" t="s">
        <v>113</v>
      </c>
      <c r="D184" s="69" t="s">
        <v>75</v>
      </c>
      <c r="E184" s="103"/>
      <c r="F184" s="452"/>
      <c r="G184" s="104"/>
      <c r="H184" s="69"/>
      <c r="I184" s="437">
        <f aca="true" t="shared" si="9" ref="I184:J187">I185</f>
        <v>176976</v>
      </c>
      <c r="J184" s="437">
        <f t="shared" si="9"/>
        <v>194242</v>
      </c>
      <c r="K184" s="162"/>
      <c r="L184" s="169"/>
      <c r="M184" s="543"/>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9"/>
      <c r="AM184" s="169"/>
      <c r="AN184" s="169"/>
    </row>
    <row r="185" spans="1:40" s="170" customFormat="1" ht="56.25" customHeight="1">
      <c r="A185" s="110" t="s">
        <v>268</v>
      </c>
      <c r="B185" s="88" t="s">
        <v>74</v>
      </c>
      <c r="C185" s="88" t="s">
        <v>113</v>
      </c>
      <c r="D185" s="88" t="s">
        <v>75</v>
      </c>
      <c r="E185" s="355" t="s">
        <v>263</v>
      </c>
      <c r="F185" s="399" t="s">
        <v>316</v>
      </c>
      <c r="G185" s="143" t="s">
        <v>318</v>
      </c>
      <c r="H185" s="88"/>
      <c r="I185" s="434">
        <f t="shared" si="9"/>
        <v>176976</v>
      </c>
      <c r="J185" s="434">
        <f t="shared" si="9"/>
        <v>194242</v>
      </c>
      <c r="K185" s="162"/>
      <c r="L185" s="169"/>
      <c r="M185" s="543"/>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row>
    <row r="186" spans="1:40" s="170" customFormat="1" ht="75" customHeight="1">
      <c r="A186" s="10" t="s">
        <v>271</v>
      </c>
      <c r="B186" s="100" t="s">
        <v>74</v>
      </c>
      <c r="C186" s="100" t="s">
        <v>113</v>
      </c>
      <c r="D186" s="191" t="s">
        <v>75</v>
      </c>
      <c r="E186" s="365" t="s">
        <v>149</v>
      </c>
      <c r="F186" s="466" t="s">
        <v>316</v>
      </c>
      <c r="G186" s="115" t="s">
        <v>318</v>
      </c>
      <c r="H186" s="192"/>
      <c r="I186" s="409">
        <f t="shared" si="9"/>
        <v>176976</v>
      </c>
      <c r="J186" s="409">
        <f t="shared" si="9"/>
        <v>194242</v>
      </c>
      <c r="K186" s="162"/>
      <c r="L186" s="169"/>
      <c r="M186" s="543"/>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row>
    <row r="187" spans="1:40" s="170" customFormat="1" ht="37.5" customHeight="1">
      <c r="A187" s="531" t="s">
        <v>347</v>
      </c>
      <c r="B187" s="514" t="s">
        <v>74</v>
      </c>
      <c r="C187" s="514" t="s">
        <v>364</v>
      </c>
      <c r="D187" s="515" t="s">
        <v>75</v>
      </c>
      <c r="E187" s="526" t="s">
        <v>149</v>
      </c>
      <c r="F187" s="509" t="s">
        <v>75</v>
      </c>
      <c r="G187" s="527" t="s">
        <v>318</v>
      </c>
      <c r="H187" s="532"/>
      <c r="I187" s="533">
        <f t="shared" si="9"/>
        <v>176976</v>
      </c>
      <c r="J187" s="533">
        <f t="shared" si="9"/>
        <v>194242</v>
      </c>
      <c r="K187" s="162"/>
      <c r="L187" s="169"/>
      <c r="M187" s="543"/>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row>
    <row r="188" spans="1:40" s="170" customFormat="1" ht="18.75" customHeight="1">
      <c r="A188" s="30" t="s">
        <v>293</v>
      </c>
      <c r="B188" s="39" t="s">
        <v>74</v>
      </c>
      <c r="C188" s="39" t="s">
        <v>113</v>
      </c>
      <c r="D188" s="195" t="s">
        <v>75</v>
      </c>
      <c r="E188" s="258" t="s">
        <v>149</v>
      </c>
      <c r="F188" s="459" t="s">
        <v>75</v>
      </c>
      <c r="G188" s="43" t="s">
        <v>345</v>
      </c>
      <c r="H188" s="196"/>
      <c r="I188" s="410">
        <f>+I189</f>
        <v>176976</v>
      </c>
      <c r="J188" s="410">
        <f>+J189</f>
        <v>194242</v>
      </c>
      <c r="K188" s="162"/>
      <c r="L188" s="169"/>
      <c r="M188" s="543"/>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row>
    <row r="189" spans="1:40" s="170" customFormat="1" ht="18.75" customHeight="1">
      <c r="A189" s="106" t="s">
        <v>432</v>
      </c>
      <c r="B189" s="72" t="s">
        <v>74</v>
      </c>
      <c r="C189" s="72" t="s">
        <v>113</v>
      </c>
      <c r="D189" s="72" t="s">
        <v>75</v>
      </c>
      <c r="E189" s="367" t="s">
        <v>149</v>
      </c>
      <c r="F189" s="468" t="s">
        <v>75</v>
      </c>
      <c r="G189" s="253" t="s">
        <v>345</v>
      </c>
      <c r="H189" s="59" t="s">
        <v>84</v>
      </c>
      <c r="I189" s="425">
        <v>176976</v>
      </c>
      <c r="J189" s="425">
        <v>194242</v>
      </c>
      <c r="K189" s="162"/>
      <c r="L189" s="169"/>
      <c r="M189" s="543"/>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row>
    <row r="190" spans="1:40" s="170" customFormat="1" ht="18.75" customHeight="1" hidden="1">
      <c r="A190" s="109" t="s">
        <v>114</v>
      </c>
      <c r="B190" s="69" t="s">
        <v>74</v>
      </c>
      <c r="C190" s="69" t="s">
        <v>113</v>
      </c>
      <c r="D190" s="69" t="s">
        <v>76</v>
      </c>
      <c r="E190" s="103"/>
      <c r="F190" s="452"/>
      <c r="G190" s="104"/>
      <c r="H190" s="69"/>
      <c r="I190" s="437">
        <f>I191</f>
        <v>0</v>
      </c>
      <c r="J190" s="437">
        <f>J191</f>
        <v>0</v>
      </c>
      <c r="K190" s="162"/>
      <c r="L190" s="169"/>
      <c r="M190" s="543"/>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row>
    <row r="191" spans="1:40" s="170" customFormat="1" ht="56.25" customHeight="1" hidden="1">
      <c r="A191" s="111" t="s">
        <v>268</v>
      </c>
      <c r="B191" s="88" t="s">
        <v>74</v>
      </c>
      <c r="C191" s="88" t="s">
        <v>113</v>
      </c>
      <c r="D191" s="113" t="s">
        <v>76</v>
      </c>
      <c r="E191" s="364" t="s">
        <v>148</v>
      </c>
      <c r="F191" s="465"/>
      <c r="G191" s="26" t="s">
        <v>138</v>
      </c>
      <c r="H191" s="114"/>
      <c r="I191" s="434">
        <f>+I192</f>
        <v>0</v>
      </c>
      <c r="J191" s="434">
        <f>+J192</f>
        <v>0</v>
      </c>
      <c r="K191" s="162"/>
      <c r="L191" s="169"/>
      <c r="M191" s="543"/>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row>
    <row r="192" spans="1:40" s="170" customFormat="1" ht="75" customHeight="1" hidden="1">
      <c r="A192" s="10" t="s">
        <v>271</v>
      </c>
      <c r="B192" s="100" t="s">
        <v>74</v>
      </c>
      <c r="C192" s="100" t="s">
        <v>113</v>
      </c>
      <c r="D192" s="191" t="s">
        <v>76</v>
      </c>
      <c r="E192" s="365" t="s">
        <v>149</v>
      </c>
      <c r="F192" s="466"/>
      <c r="G192" s="115" t="s">
        <v>138</v>
      </c>
      <c r="H192" s="192"/>
      <c r="I192" s="409">
        <f>+I194</f>
        <v>0</v>
      </c>
      <c r="J192" s="409">
        <f>+J194</f>
        <v>0</v>
      </c>
      <c r="K192" s="162"/>
      <c r="L192" s="169"/>
      <c r="M192" s="543"/>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row>
    <row r="193" spans="1:40" s="170" customFormat="1" ht="37.5" customHeight="1" hidden="1">
      <c r="A193" s="531" t="s">
        <v>347</v>
      </c>
      <c r="B193" s="514" t="s">
        <v>74</v>
      </c>
      <c r="C193" s="514" t="s">
        <v>364</v>
      </c>
      <c r="D193" s="515" t="s">
        <v>76</v>
      </c>
      <c r="E193" s="526" t="s">
        <v>149</v>
      </c>
      <c r="F193" s="509" t="s">
        <v>75</v>
      </c>
      <c r="G193" s="527" t="s">
        <v>318</v>
      </c>
      <c r="H193" s="532"/>
      <c r="I193" s="533">
        <f>I194</f>
        <v>0</v>
      </c>
      <c r="J193" s="533">
        <f>J194</f>
        <v>0</v>
      </c>
      <c r="K193" s="162"/>
      <c r="L193" s="169"/>
      <c r="M193" s="543"/>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row>
    <row r="194" spans="1:40" s="170" customFormat="1" ht="75" customHeight="1" hidden="1">
      <c r="A194" s="30" t="s">
        <v>447</v>
      </c>
      <c r="B194" s="39" t="s">
        <v>74</v>
      </c>
      <c r="C194" s="39" t="s">
        <v>113</v>
      </c>
      <c r="D194" s="195" t="s">
        <v>76</v>
      </c>
      <c r="E194" s="258" t="s">
        <v>149</v>
      </c>
      <c r="F194" s="459" t="s">
        <v>75</v>
      </c>
      <c r="G194" s="43" t="s">
        <v>448</v>
      </c>
      <c r="H194" s="196"/>
      <c r="I194" s="410">
        <f>I195</f>
        <v>0</v>
      </c>
      <c r="J194" s="410">
        <f>J195</f>
        <v>0</v>
      </c>
      <c r="K194" s="162"/>
      <c r="L194" s="169"/>
      <c r="M194" s="543"/>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row>
    <row r="195" spans="1:40" s="170" customFormat="1" ht="37.5" customHeight="1" hidden="1">
      <c r="A195" s="106" t="s">
        <v>105</v>
      </c>
      <c r="B195" s="72" t="s">
        <v>74</v>
      </c>
      <c r="C195" s="72" t="s">
        <v>113</v>
      </c>
      <c r="D195" s="72" t="s">
        <v>76</v>
      </c>
      <c r="E195" s="367" t="s">
        <v>149</v>
      </c>
      <c r="F195" s="468" t="s">
        <v>75</v>
      </c>
      <c r="G195" s="253" t="s">
        <v>448</v>
      </c>
      <c r="H195" s="59" t="s">
        <v>104</v>
      </c>
      <c r="I195" s="425">
        <v>0</v>
      </c>
      <c r="J195" s="425">
        <v>0</v>
      </c>
      <c r="K195" s="162"/>
      <c r="L195" s="169"/>
      <c r="M195" s="543"/>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row>
    <row r="196" spans="1:40" s="170" customFormat="1" ht="18.75" customHeight="1" hidden="1">
      <c r="A196" s="106" t="s">
        <v>275</v>
      </c>
      <c r="B196" s="72" t="s">
        <v>74</v>
      </c>
      <c r="C196" s="72" t="s">
        <v>113</v>
      </c>
      <c r="D196" s="72" t="s">
        <v>76</v>
      </c>
      <c r="E196" s="367" t="s">
        <v>149</v>
      </c>
      <c r="F196" s="468"/>
      <c r="G196" s="253" t="s">
        <v>272</v>
      </c>
      <c r="H196" s="59" t="s">
        <v>274</v>
      </c>
      <c r="I196" s="425">
        <v>0</v>
      </c>
      <c r="J196" s="425">
        <v>0</v>
      </c>
      <c r="K196" s="162"/>
      <c r="L196" s="169"/>
      <c r="M196" s="543"/>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row>
    <row r="197" spans="1:40" s="170" customFormat="1" ht="18.75" customHeight="1">
      <c r="A197" s="109" t="s">
        <v>115</v>
      </c>
      <c r="B197" s="69" t="s">
        <v>74</v>
      </c>
      <c r="C197" s="69" t="s">
        <v>113</v>
      </c>
      <c r="D197" s="69" t="s">
        <v>102</v>
      </c>
      <c r="E197" s="54"/>
      <c r="F197" s="447"/>
      <c r="G197" s="55"/>
      <c r="H197" s="69"/>
      <c r="I197" s="437">
        <f>+I198+I204</f>
        <v>500370</v>
      </c>
      <c r="J197" s="437">
        <f>+J198+J204</f>
        <v>488048</v>
      </c>
      <c r="K197" s="162"/>
      <c r="L197" s="169"/>
      <c r="M197" s="543"/>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row>
    <row r="198" spans="1:40" s="170" customFormat="1" ht="56.25" customHeight="1">
      <c r="A198" s="111" t="s">
        <v>497</v>
      </c>
      <c r="B198" s="88" t="s">
        <v>74</v>
      </c>
      <c r="C198" s="88" t="s">
        <v>113</v>
      </c>
      <c r="D198" s="113" t="s">
        <v>102</v>
      </c>
      <c r="E198" s="364" t="s">
        <v>148</v>
      </c>
      <c r="F198" s="465" t="s">
        <v>316</v>
      </c>
      <c r="G198" s="26" t="s">
        <v>318</v>
      </c>
      <c r="H198" s="114"/>
      <c r="I198" s="434">
        <f>+I199</f>
        <v>500370</v>
      </c>
      <c r="J198" s="434">
        <f>+J199</f>
        <v>488048</v>
      </c>
      <c r="K198" s="162"/>
      <c r="L198" s="169"/>
      <c r="M198" s="543"/>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row>
    <row r="199" spans="1:40" s="170" customFormat="1" ht="75" customHeight="1">
      <c r="A199" s="10" t="s">
        <v>498</v>
      </c>
      <c r="B199" s="100" t="s">
        <v>74</v>
      </c>
      <c r="C199" s="100" t="s">
        <v>113</v>
      </c>
      <c r="D199" s="191" t="s">
        <v>102</v>
      </c>
      <c r="E199" s="365" t="s">
        <v>149</v>
      </c>
      <c r="F199" s="466" t="s">
        <v>316</v>
      </c>
      <c r="G199" s="115" t="s">
        <v>318</v>
      </c>
      <c r="H199" s="192"/>
      <c r="I199" s="409">
        <f>+I201</f>
        <v>500370</v>
      </c>
      <c r="J199" s="409">
        <f>+J201</f>
        <v>488048</v>
      </c>
      <c r="K199" s="162"/>
      <c r="L199" s="169"/>
      <c r="M199" s="543"/>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row>
    <row r="200" spans="1:40" s="170" customFormat="1" ht="37.5" customHeight="1">
      <c r="A200" s="531" t="s">
        <v>347</v>
      </c>
      <c r="B200" s="514" t="s">
        <v>74</v>
      </c>
      <c r="C200" s="514" t="s">
        <v>113</v>
      </c>
      <c r="D200" s="515" t="s">
        <v>102</v>
      </c>
      <c r="E200" s="526" t="s">
        <v>149</v>
      </c>
      <c r="F200" s="509" t="s">
        <v>75</v>
      </c>
      <c r="G200" s="527" t="s">
        <v>318</v>
      </c>
      <c r="H200" s="532"/>
      <c r="I200" s="533">
        <f>I201</f>
        <v>500370</v>
      </c>
      <c r="J200" s="533">
        <f>J201</f>
        <v>488048</v>
      </c>
      <c r="K200" s="162"/>
      <c r="L200" s="169"/>
      <c r="M200" s="543"/>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row>
    <row r="201" spans="1:40" s="170" customFormat="1" ht="18.75" customHeight="1">
      <c r="A201" s="30" t="s">
        <v>151</v>
      </c>
      <c r="B201" s="39" t="s">
        <v>74</v>
      </c>
      <c r="C201" s="39" t="s">
        <v>113</v>
      </c>
      <c r="D201" s="195" t="s">
        <v>102</v>
      </c>
      <c r="E201" s="368" t="s">
        <v>149</v>
      </c>
      <c r="F201" s="470" t="s">
        <v>75</v>
      </c>
      <c r="G201" s="116" t="s">
        <v>346</v>
      </c>
      <c r="H201" s="196"/>
      <c r="I201" s="410">
        <f>SUM(I202:I203)</f>
        <v>500370</v>
      </c>
      <c r="J201" s="410">
        <f>SUM(J202:J203)</f>
        <v>488048</v>
      </c>
      <c r="K201" s="162"/>
      <c r="L201" s="169"/>
      <c r="M201" s="543"/>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row>
    <row r="202" spans="1:40" s="170" customFormat="1" ht="18.75" customHeight="1">
      <c r="A202" s="118" t="s">
        <v>83</v>
      </c>
      <c r="B202" s="247" t="s">
        <v>74</v>
      </c>
      <c r="C202" s="247" t="s">
        <v>113</v>
      </c>
      <c r="D202" s="248" t="s">
        <v>102</v>
      </c>
      <c r="E202" s="369" t="s">
        <v>149</v>
      </c>
      <c r="F202" s="471"/>
      <c r="G202" s="117" t="s">
        <v>150</v>
      </c>
      <c r="H202" s="198" t="s">
        <v>84</v>
      </c>
      <c r="I202" s="411"/>
      <c r="J202" s="411"/>
      <c r="K202" s="162"/>
      <c r="L202" s="169"/>
      <c r="M202" s="543"/>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row>
    <row r="203" spans="1:40" s="170" customFormat="1" ht="37.5" customHeight="1">
      <c r="A203" s="84" t="s">
        <v>105</v>
      </c>
      <c r="B203" s="247" t="s">
        <v>74</v>
      </c>
      <c r="C203" s="247" t="s">
        <v>113</v>
      </c>
      <c r="D203" s="248" t="s">
        <v>102</v>
      </c>
      <c r="E203" s="369" t="s">
        <v>149</v>
      </c>
      <c r="F203" s="471" t="s">
        <v>75</v>
      </c>
      <c r="G203" s="117" t="s">
        <v>346</v>
      </c>
      <c r="H203" s="198" t="s">
        <v>104</v>
      </c>
      <c r="I203" s="411">
        <f>533162-32792</f>
        <v>500370</v>
      </c>
      <c r="J203" s="411">
        <f>533162-45114</f>
        <v>488048</v>
      </c>
      <c r="K203" s="162"/>
      <c r="L203" s="169"/>
      <c r="M203" s="543"/>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row>
    <row r="204" spans="1:40" s="170" customFormat="1" ht="18.75" customHeight="1" hidden="1">
      <c r="A204" s="110" t="s">
        <v>277</v>
      </c>
      <c r="B204" s="88" t="s">
        <v>74</v>
      </c>
      <c r="C204" s="88" t="s">
        <v>113</v>
      </c>
      <c r="D204" s="88" t="s">
        <v>102</v>
      </c>
      <c r="E204" s="355" t="s">
        <v>160</v>
      </c>
      <c r="F204" s="399"/>
      <c r="G204" s="143" t="s">
        <v>138</v>
      </c>
      <c r="H204" s="88"/>
      <c r="I204" s="434">
        <f>I205</f>
        <v>0</v>
      </c>
      <c r="J204" s="434">
        <f>J205</f>
        <v>0</v>
      </c>
      <c r="K204" s="162"/>
      <c r="L204" s="169"/>
      <c r="M204" s="543"/>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row>
    <row r="205" spans="1:40" s="170" customFormat="1" ht="56.25" customHeight="1" hidden="1">
      <c r="A205" s="252" t="s">
        <v>276</v>
      </c>
      <c r="B205" s="105" t="s">
        <v>74</v>
      </c>
      <c r="C205" s="105" t="s">
        <v>113</v>
      </c>
      <c r="D205" s="105" t="s">
        <v>102</v>
      </c>
      <c r="E205" s="366" t="s">
        <v>161</v>
      </c>
      <c r="F205" s="469" t="s">
        <v>316</v>
      </c>
      <c r="G205" s="127" t="s">
        <v>318</v>
      </c>
      <c r="H205" s="105"/>
      <c r="I205" s="438">
        <f>I206+I209</f>
        <v>0</v>
      </c>
      <c r="J205" s="438">
        <f>J206+J209</f>
        <v>0</v>
      </c>
      <c r="K205" s="162"/>
      <c r="L205" s="169"/>
      <c r="M205" s="543"/>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row>
    <row r="206" spans="1:40" s="170" customFormat="1" ht="75" customHeight="1" hidden="1">
      <c r="A206" s="531" t="s">
        <v>449</v>
      </c>
      <c r="B206" s="514" t="s">
        <v>74</v>
      </c>
      <c r="C206" s="514" t="s">
        <v>113</v>
      </c>
      <c r="D206" s="515" t="s">
        <v>102</v>
      </c>
      <c r="E206" s="526" t="s">
        <v>161</v>
      </c>
      <c r="F206" s="509" t="s">
        <v>81</v>
      </c>
      <c r="G206" s="527" t="s">
        <v>318</v>
      </c>
      <c r="H206" s="532"/>
      <c r="I206" s="533">
        <f>I207</f>
        <v>0</v>
      </c>
      <c r="J206" s="533">
        <f>J207</f>
        <v>0</v>
      </c>
      <c r="K206" s="162"/>
      <c r="L206" s="169"/>
      <c r="M206" s="543"/>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row>
    <row r="207" spans="1:40" s="170" customFormat="1" ht="18.75" customHeight="1" hidden="1">
      <c r="A207" s="30" t="s">
        <v>450</v>
      </c>
      <c r="B207" s="39" t="s">
        <v>74</v>
      </c>
      <c r="C207" s="39" t="s">
        <v>113</v>
      </c>
      <c r="D207" s="195" t="s">
        <v>102</v>
      </c>
      <c r="E207" s="258" t="s">
        <v>161</v>
      </c>
      <c r="F207" s="459" t="s">
        <v>81</v>
      </c>
      <c r="G207" s="43" t="s">
        <v>451</v>
      </c>
      <c r="H207" s="196"/>
      <c r="I207" s="410">
        <f>+I208</f>
        <v>0</v>
      </c>
      <c r="J207" s="410">
        <f>+J208</f>
        <v>0</v>
      </c>
      <c r="K207" s="162"/>
      <c r="L207" s="169"/>
      <c r="M207" s="543"/>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row>
    <row r="208" spans="1:40" s="170" customFormat="1" ht="18.75" customHeight="1" hidden="1">
      <c r="A208" s="106" t="s">
        <v>432</v>
      </c>
      <c r="B208" s="72" t="s">
        <v>74</v>
      </c>
      <c r="C208" s="72" t="s">
        <v>113</v>
      </c>
      <c r="D208" s="72" t="s">
        <v>102</v>
      </c>
      <c r="E208" s="367" t="s">
        <v>161</v>
      </c>
      <c r="F208" s="468" t="s">
        <v>81</v>
      </c>
      <c r="G208" s="253" t="s">
        <v>451</v>
      </c>
      <c r="H208" s="12" t="s">
        <v>84</v>
      </c>
      <c r="I208" s="418">
        <v>0</v>
      </c>
      <c r="J208" s="418">
        <v>0</v>
      </c>
      <c r="K208" s="162"/>
      <c r="L208" s="169"/>
      <c r="M208" s="543"/>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row>
    <row r="209" spans="1:40" s="170" customFormat="1" ht="36" hidden="1">
      <c r="A209" s="531" t="s">
        <v>452</v>
      </c>
      <c r="B209" s="514" t="s">
        <v>74</v>
      </c>
      <c r="C209" s="514" t="s">
        <v>113</v>
      </c>
      <c r="D209" s="515" t="s">
        <v>102</v>
      </c>
      <c r="E209" s="526" t="s">
        <v>161</v>
      </c>
      <c r="F209" s="509" t="s">
        <v>87</v>
      </c>
      <c r="G209" s="527" t="s">
        <v>318</v>
      </c>
      <c r="H209" s="532"/>
      <c r="I209" s="533">
        <f>I210</f>
        <v>0</v>
      </c>
      <c r="J209" s="533">
        <f>J210</f>
        <v>0</v>
      </c>
      <c r="K209" s="162"/>
      <c r="L209" s="169"/>
      <c r="M209" s="543"/>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row>
    <row r="210" spans="1:40" s="170" customFormat="1" ht="18" hidden="1">
      <c r="A210" s="30" t="s">
        <v>450</v>
      </c>
      <c r="B210" s="39" t="s">
        <v>74</v>
      </c>
      <c r="C210" s="39" t="s">
        <v>113</v>
      </c>
      <c r="D210" s="195" t="s">
        <v>102</v>
      </c>
      <c r="E210" s="258" t="s">
        <v>161</v>
      </c>
      <c r="F210" s="459" t="s">
        <v>87</v>
      </c>
      <c r="G210" s="43" t="s">
        <v>451</v>
      </c>
      <c r="H210" s="196"/>
      <c r="I210" s="410">
        <f>I211</f>
        <v>0</v>
      </c>
      <c r="J210" s="410">
        <f>J211</f>
        <v>0</v>
      </c>
      <c r="K210" s="162"/>
      <c r="L210" s="169"/>
      <c r="M210" s="543"/>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row>
    <row r="211" spans="1:40" s="170" customFormat="1" ht="18" hidden="1">
      <c r="A211" s="333" t="s">
        <v>432</v>
      </c>
      <c r="B211" s="72" t="s">
        <v>74</v>
      </c>
      <c r="C211" s="72" t="s">
        <v>113</v>
      </c>
      <c r="D211" s="72" t="s">
        <v>102</v>
      </c>
      <c r="E211" s="367" t="s">
        <v>161</v>
      </c>
      <c r="F211" s="468" t="s">
        <v>87</v>
      </c>
      <c r="G211" s="253" t="s">
        <v>451</v>
      </c>
      <c r="H211" s="59" t="s">
        <v>84</v>
      </c>
      <c r="I211" s="411">
        <v>0</v>
      </c>
      <c r="J211" s="411">
        <v>0</v>
      </c>
      <c r="K211" s="162"/>
      <c r="L211" s="169"/>
      <c r="M211" s="543"/>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row>
    <row r="212" spans="1:40" s="170" customFormat="1" ht="18" hidden="1">
      <c r="A212" s="109" t="s">
        <v>309</v>
      </c>
      <c r="B212" s="69" t="s">
        <v>74</v>
      </c>
      <c r="C212" s="69" t="s">
        <v>113</v>
      </c>
      <c r="D212" s="69" t="s">
        <v>113</v>
      </c>
      <c r="E212" s="54"/>
      <c r="F212" s="447"/>
      <c r="G212" s="55"/>
      <c r="H212" s="69"/>
      <c r="I212" s="437">
        <f>+I213+I220</f>
        <v>0</v>
      </c>
      <c r="J212" s="437">
        <f>+J213+J220</f>
        <v>0</v>
      </c>
      <c r="K212" s="162"/>
      <c r="L212" s="169"/>
      <c r="M212" s="543"/>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row>
    <row r="213" spans="1:40" s="170" customFormat="1" ht="51.75" hidden="1">
      <c r="A213" s="110" t="s">
        <v>268</v>
      </c>
      <c r="B213" s="88" t="s">
        <v>74</v>
      </c>
      <c r="C213" s="88" t="s">
        <v>113</v>
      </c>
      <c r="D213" s="88" t="s">
        <v>75</v>
      </c>
      <c r="E213" s="355" t="s">
        <v>263</v>
      </c>
      <c r="F213" s="399"/>
      <c r="G213" s="143" t="s">
        <v>138</v>
      </c>
      <c r="H213" s="88"/>
      <c r="I213" s="434">
        <f>I217+I214</f>
        <v>0</v>
      </c>
      <c r="J213" s="434">
        <f>J217+J214</f>
        <v>0</v>
      </c>
      <c r="K213" s="162"/>
      <c r="L213" s="169"/>
      <c r="M213" s="543"/>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c r="AM213" s="169"/>
      <c r="AN213" s="169"/>
    </row>
    <row r="214" spans="1:40" s="170" customFormat="1" ht="72" hidden="1">
      <c r="A214" s="10" t="s">
        <v>271</v>
      </c>
      <c r="B214" s="100" t="s">
        <v>74</v>
      </c>
      <c r="C214" s="100" t="s">
        <v>113</v>
      </c>
      <c r="D214" s="191" t="s">
        <v>76</v>
      </c>
      <c r="E214" s="365" t="s">
        <v>149</v>
      </c>
      <c r="F214" s="466"/>
      <c r="G214" s="115" t="s">
        <v>138</v>
      </c>
      <c r="H214" s="192"/>
      <c r="I214" s="409">
        <f>+I215</f>
        <v>0</v>
      </c>
      <c r="J214" s="409">
        <f>+J215</f>
        <v>0</v>
      </c>
      <c r="K214" s="162"/>
      <c r="L214" s="169"/>
      <c r="M214" s="543"/>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row>
    <row r="215" spans="1:40" s="170" customFormat="1" ht="90" hidden="1">
      <c r="A215" s="30" t="s">
        <v>273</v>
      </c>
      <c r="B215" s="39" t="s">
        <v>74</v>
      </c>
      <c r="C215" s="39" t="s">
        <v>113</v>
      </c>
      <c r="D215" s="195" t="s">
        <v>76</v>
      </c>
      <c r="E215" s="258" t="s">
        <v>149</v>
      </c>
      <c r="F215" s="459"/>
      <c r="G215" s="43" t="s">
        <v>272</v>
      </c>
      <c r="H215" s="196"/>
      <c r="I215" s="410">
        <f>I216</f>
        <v>0</v>
      </c>
      <c r="J215" s="410">
        <f>J216</f>
        <v>0</v>
      </c>
      <c r="K215" s="162"/>
      <c r="L215" s="169"/>
      <c r="M215" s="543"/>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row>
    <row r="216" spans="1:40" s="170" customFormat="1" ht="54" hidden="1">
      <c r="A216" s="106" t="s">
        <v>82</v>
      </c>
      <c r="B216" s="72" t="s">
        <v>74</v>
      </c>
      <c r="C216" s="72" t="s">
        <v>113</v>
      </c>
      <c r="D216" s="72" t="s">
        <v>76</v>
      </c>
      <c r="E216" s="367" t="s">
        <v>149</v>
      </c>
      <c r="F216" s="468"/>
      <c r="G216" s="253" t="s">
        <v>272</v>
      </c>
      <c r="H216" s="12" t="s">
        <v>77</v>
      </c>
      <c r="I216" s="418">
        <v>0</v>
      </c>
      <c r="J216" s="418">
        <v>0</v>
      </c>
      <c r="K216" s="162"/>
      <c r="L216" s="169"/>
      <c r="M216" s="543"/>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row>
    <row r="217" spans="1:10" ht="54" hidden="1">
      <c r="A217" s="252" t="s">
        <v>270</v>
      </c>
      <c r="B217" s="105" t="s">
        <v>74</v>
      </c>
      <c r="C217" s="105" t="s">
        <v>113</v>
      </c>
      <c r="D217" s="105" t="s">
        <v>75</v>
      </c>
      <c r="E217" s="366" t="s">
        <v>260</v>
      </c>
      <c r="F217" s="469"/>
      <c r="G217" s="127" t="s">
        <v>138</v>
      </c>
      <c r="H217" s="105"/>
      <c r="I217" s="438">
        <f>I218</f>
        <v>0</v>
      </c>
      <c r="J217" s="438">
        <f>J218</f>
        <v>0</v>
      </c>
    </row>
    <row r="218" spans="1:10" ht="108" hidden="1">
      <c r="A218" s="30" t="s">
        <v>265</v>
      </c>
      <c r="B218" s="39" t="s">
        <v>74</v>
      </c>
      <c r="C218" s="39" t="s">
        <v>113</v>
      </c>
      <c r="D218" s="195" t="s">
        <v>75</v>
      </c>
      <c r="E218" s="258" t="s">
        <v>260</v>
      </c>
      <c r="F218" s="459"/>
      <c r="G218" s="43" t="s">
        <v>264</v>
      </c>
      <c r="H218" s="196"/>
      <c r="I218" s="410">
        <f>+I219</f>
        <v>0</v>
      </c>
      <c r="J218" s="410">
        <f>+J219</f>
        <v>0</v>
      </c>
    </row>
    <row r="219" spans="1:10" ht="54" hidden="1">
      <c r="A219" s="106" t="s">
        <v>82</v>
      </c>
      <c r="B219" s="72" t="s">
        <v>74</v>
      </c>
      <c r="C219" s="72" t="s">
        <v>113</v>
      </c>
      <c r="D219" s="72" t="s">
        <v>75</v>
      </c>
      <c r="E219" s="367" t="s">
        <v>260</v>
      </c>
      <c r="F219" s="468"/>
      <c r="G219" s="394" t="s">
        <v>264</v>
      </c>
      <c r="H219" s="12" t="s">
        <v>77</v>
      </c>
      <c r="I219" s="418">
        <v>0</v>
      </c>
      <c r="J219" s="418">
        <v>0</v>
      </c>
    </row>
    <row r="220" spans="1:10" ht="17.25" hidden="1">
      <c r="A220" s="110" t="s">
        <v>277</v>
      </c>
      <c r="B220" s="88" t="s">
        <v>74</v>
      </c>
      <c r="C220" s="88" t="s">
        <v>113</v>
      </c>
      <c r="D220" s="88" t="s">
        <v>102</v>
      </c>
      <c r="E220" s="355" t="s">
        <v>160</v>
      </c>
      <c r="F220" s="399"/>
      <c r="G220" s="143" t="s">
        <v>138</v>
      </c>
      <c r="H220" s="88"/>
      <c r="I220" s="434">
        <f>I221</f>
        <v>0</v>
      </c>
      <c r="J220" s="434">
        <f>J221</f>
        <v>0</v>
      </c>
    </row>
    <row r="221" spans="1:10" ht="54" hidden="1">
      <c r="A221" s="252" t="s">
        <v>276</v>
      </c>
      <c r="B221" s="105" t="s">
        <v>74</v>
      </c>
      <c r="C221" s="105" t="s">
        <v>113</v>
      </c>
      <c r="D221" s="105" t="s">
        <v>102</v>
      </c>
      <c r="E221" s="366" t="s">
        <v>161</v>
      </c>
      <c r="F221" s="469"/>
      <c r="G221" s="127" t="s">
        <v>138</v>
      </c>
      <c r="H221" s="105"/>
      <c r="I221" s="438">
        <f>I222+I224+I226</f>
        <v>0</v>
      </c>
      <c r="J221" s="438">
        <f>J222+J224+J226</f>
        <v>0</v>
      </c>
    </row>
    <row r="222" spans="1:10" ht="90" hidden="1">
      <c r="A222" s="30" t="s">
        <v>279</v>
      </c>
      <c r="B222" s="39" t="s">
        <v>74</v>
      </c>
      <c r="C222" s="39" t="s">
        <v>113</v>
      </c>
      <c r="D222" s="195" t="s">
        <v>102</v>
      </c>
      <c r="E222" s="258" t="s">
        <v>161</v>
      </c>
      <c r="F222" s="459"/>
      <c r="G222" s="43" t="s">
        <v>278</v>
      </c>
      <c r="H222" s="196"/>
      <c r="I222" s="410">
        <f>+I223</f>
        <v>0</v>
      </c>
      <c r="J222" s="410">
        <f>+J223</f>
        <v>0</v>
      </c>
    </row>
    <row r="223" spans="1:10" ht="54" hidden="1">
      <c r="A223" s="106" t="s">
        <v>82</v>
      </c>
      <c r="B223" s="72" t="s">
        <v>74</v>
      </c>
      <c r="C223" s="72" t="s">
        <v>113</v>
      </c>
      <c r="D223" s="72" t="s">
        <v>102</v>
      </c>
      <c r="E223" s="367" t="s">
        <v>161</v>
      </c>
      <c r="F223" s="468"/>
      <c r="G223" s="253" t="s">
        <v>278</v>
      </c>
      <c r="H223" s="12" t="s">
        <v>77</v>
      </c>
      <c r="I223" s="418">
        <v>0</v>
      </c>
      <c r="J223" s="418">
        <v>0</v>
      </c>
    </row>
    <row r="224" spans="1:10" ht="54" hidden="1">
      <c r="A224" s="30" t="s">
        <v>281</v>
      </c>
      <c r="B224" s="39" t="s">
        <v>74</v>
      </c>
      <c r="C224" s="39" t="s">
        <v>113</v>
      </c>
      <c r="D224" s="195" t="s">
        <v>102</v>
      </c>
      <c r="E224" s="258" t="s">
        <v>161</v>
      </c>
      <c r="F224" s="459"/>
      <c r="G224" s="43" t="s">
        <v>280</v>
      </c>
      <c r="H224" s="196"/>
      <c r="I224" s="410">
        <f>+I225</f>
        <v>0</v>
      </c>
      <c r="J224" s="410">
        <f>+J225</f>
        <v>0</v>
      </c>
    </row>
    <row r="225" spans="1:10" ht="54" hidden="1">
      <c r="A225" s="106" t="s">
        <v>82</v>
      </c>
      <c r="B225" s="72" t="s">
        <v>74</v>
      </c>
      <c r="C225" s="72" t="s">
        <v>113</v>
      </c>
      <c r="D225" s="72" t="s">
        <v>102</v>
      </c>
      <c r="E225" s="367" t="s">
        <v>161</v>
      </c>
      <c r="F225" s="468"/>
      <c r="G225" s="253" t="s">
        <v>280</v>
      </c>
      <c r="H225" s="12" t="s">
        <v>77</v>
      </c>
      <c r="I225" s="418">
        <v>0</v>
      </c>
      <c r="J225" s="418">
        <v>0</v>
      </c>
    </row>
    <row r="226" spans="1:10" ht="36" hidden="1">
      <c r="A226" s="30" t="s">
        <v>283</v>
      </c>
      <c r="B226" s="39" t="s">
        <v>74</v>
      </c>
      <c r="C226" s="39" t="s">
        <v>113</v>
      </c>
      <c r="D226" s="195" t="s">
        <v>102</v>
      </c>
      <c r="E226" s="258" t="s">
        <v>161</v>
      </c>
      <c r="F226" s="459"/>
      <c r="G226" s="43" t="s">
        <v>282</v>
      </c>
      <c r="H226" s="196"/>
      <c r="I226" s="410">
        <f>+I227</f>
        <v>0</v>
      </c>
      <c r="J226" s="410">
        <f>+J227</f>
        <v>0</v>
      </c>
    </row>
    <row r="227" spans="1:10" ht="54" hidden="1">
      <c r="A227" s="106" t="s">
        <v>82</v>
      </c>
      <c r="B227" s="72" t="s">
        <v>74</v>
      </c>
      <c r="C227" s="72" t="s">
        <v>113</v>
      </c>
      <c r="D227" s="72" t="s">
        <v>102</v>
      </c>
      <c r="E227" s="367" t="s">
        <v>161</v>
      </c>
      <c r="F227" s="468"/>
      <c r="G227" s="253" t="s">
        <v>282</v>
      </c>
      <c r="H227" s="12" t="s">
        <v>77</v>
      </c>
      <c r="I227" s="418">
        <v>0</v>
      </c>
      <c r="J227" s="418">
        <v>0</v>
      </c>
    </row>
    <row r="228" spans="1:10" ht="18">
      <c r="A228" s="155" t="s">
        <v>126</v>
      </c>
      <c r="B228" s="20" t="s">
        <v>74</v>
      </c>
      <c r="C228" s="20" t="s">
        <v>91</v>
      </c>
      <c r="D228" s="94"/>
      <c r="E228" s="370"/>
      <c r="F228" s="496"/>
      <c r="G228" s="160"/>
      <c r="H228" s="256"/>
      <c r="I228" s="439">
        <f aca="true" t="shared" si="10" ref="I228:J230">+I229</f>
        <v>20000</v>
      </c>
      <c r="J228" s="439">
        <f t="shared" si="10"/>
        <v>20000</v>
      </c>
    </row>
    <row r="229" spans="1:10" ht="18.75" customHeight="1">
      <c r="A229" s="154" t="s">
        <v>127</v>
      </c>
      <c r="B229" s="22" t="s">
        <v>74</v>
      </c>
      <c r="C229" s="22" t="s">
        <v>91</v>
      </c>
      <c r="D229" s="95" t="s">
        <v>91</v>
      </c>
      <c r="E229" s="371"/>
      <c r="F229" s="454"/>
      <c r="G229" s="161"/>
      <c r="H229" s="257"/>
      <c r="I229" s="412">
        <f t="shared" si="10"/>
        <v>20000</v>
      </c>
      <c r="J229" s="412">
        <f t="shared" si="10"/>
        <v>20000</v>
      </c>
    </row>
    <row r="230" spans="1:10" ht="56.25" customHeight="1">
      <c r="A230" s="156" t="s">
        <v>389</v>
      </c>
      <c r="B230" s="86" t="s">
        <v>74</v>
      </c>
      <c r="C230" s="86" t="s">
        <v>91</v>
      </c>
      <c r="D230" s="213" t="s">
        <v>91</v>
      </c>
      <c r="E230" s="343" t="s">
        <v>152</v>
      </c>
      <c r="F230" s="453"/>
      <c r="G230" s="2" t="s">
        <v>138</v>
      </c>
      <c r="H230" s="214"/>
      <c r="I230" s="429">
        <f t="shared" si="10"/>
        <v>20000</v>
      </c>
      <c r="J230" s="429">
        <f t="shared" si="10"/>
        <v>20000</v>
      </c>
    </row>
    <row r="231" spans="1:10" ht="75" customHeight="1">
      <c r="A231" s="157" t="s">
        <v>390</v>
      </c>
      <c r="B231" s="78" t="s">
        <v>74</v>
      </c>
      <c r="C231" s="78" t="s">
        <v>91</v>
      </c>
      <c r="D231" s="216" t="s">
        <v>91</v>
      </c>
      <c r="E231" s="372" t="s">
        <v>128</v>
      </c>
      <c r="F231" s="449"/>
      <c r="G231" s="3" t="s">
        <v>138</v>
      </c>
      <c r="H231" s="211"/>
      <c r="I231" s="430">
        <f>I232</f>
        <v>20000</v>
      </c>
      <c r="J231" s="430">
        <f>J232</f>
        <v>20000</v>
      </c>
    </row>
    <row r="232" spans="1:10" ht="18.75" customHeight="1">
      <c r="A232" s="534" t="s">
        <v>348</v>
      </c>
      <c r="B232" s="477" t="s">
        <v>74</v>
      </c>
      <c r="C232" s="477" t="s">
        <v>91</v>
      </c>
      <c r="D232" s="478" t="s">
        <v>91</v>
      </c>
      <c r="E232" s="535" t="s">
        <v>349</v>
      </c>
      <c r="F232" s="536" t="s">
        <v>75</v>
      </c>
      <c r="G232" s="537" t="s">
        <v>350</v>
      </c>
      <c r="H232" s="479"/>
      <c r="I232" s="501">
        <f>I233</f>
        <v>20000</v>
      </c>
      <c r="J232" s="501">
        <f>J233</f>
        <v>20000</v>
      </c>
    </row>
    <row r="233" spans="1:10" ht="18.75" customHeight="1">
      <c r="A233" s="158" t="s">
        <v>153</v>
      </c>
      <c r="B233" s="32" t="s">
        <v>74</v>
      </c>
      <c r="C233" s="32" t="s">
        <v>91</v>
      </c>
      <c r="D233" s="258" t="s">
        <v>91</v>
      </c>
      <c r="E233" s="373" t="s">
        <v>128</v>
      </c>
      <c r="F233" s="450" t="s">
        <v>75</v>
      </c>
      <c r="G233" s="31" t="s">
        <v>350</v>
      </c>
      <c r="H233" s="212"/>
      <c r="I233" s="424">
        <f>+I234</f>
        <v>20000</v>
      </c>
      <c r="J233" s="424">
        <f>+J234</f>
        <v>20000</v>
      </c>
    </row>
    <row r="234" spans="1:10" ht="18.75" customHeight="1">
      <c r="A234" s="118" t="s">
        <v>432</v>
      </c>
      <c r="B234" s="259" t="s">
        <v>74</v>
      </c>
      <c r="C234" s="259" t="s">
        <v>91</v>
      </c>
      <c r="D234" s="260" t="s">
        <v>91</v>
      </c>
      <c r="E234" s="374" t="s">
        <v>128</v>
      </c>
      <c r="F234" s="451" t="s">
        <v>75</v>
      </c>
      <c r="G234" s="4" t="s">
        <v>350</v>
      </c>
      <c r="H234" s="261" t="s">
        <v>84</v>
      </c>
      <c r="I234" s="426">
        <v>20000</v>
      </c>
      <c r="J234" s="426">
        <v>20000</v>
      </c>
    </row>
    <row r="235" spans="1:10" ht="18.75" customHeight="1">
      <c r="A235" s="122" t="s">
        <v>116</v>
      </c>
      <c r="B235" s="123" t="s">
        <v>74</v>
      </c>
      <c r="C235" s="123" t="s">
        <v>117</v>
      </c>
      <c r="D235" s="123"/>
      <c r="E235" s="91"/>
      <c r="F235" s="446"/>
      <c r="G235" s="92"/>
      <c r="H235" s="123"/>
      <c r="I235" s="406">
        <f>+I236+I258</f>
        <v>2836853</v>
      </c>
      <c r="J235" s="406">
        <f>+J236+J258</f>
        <v>2836853</v>
      </c>
    </row>
    <row r="236" spans="1:10" ht="18.75" customHeight="1">
      <c r="A236" s="40" t="s">
        <v>118</v>
      </c>
      <c r="B236" s="181" t="s">
        <v>74</v>
      </c>
      <c r="C236" s="181" t="s">
        <v>117</v>
      </c>
      <c r="D236" s="181" t="s">
        <v>75</v>
      </c>
      <c r="E236" s="103"/>
      <c r="F236" s="452"/>
      <c r="G236" s="104"/>
      <c r="H236" s="181"/>
      <c r="I236" s="407">
        <f>+I237</f>
        <v>2836853</v>
      </c>
      <c r="J236" s="407">
        <f>+J237</f>
        <v>2836853</v>
      </c>
    </row>
    <row r="237" spans="1:10" ht="56.25" customHeight="1">
      <c r="A237" s="262" t="s">
        <v>490</v>
      </c>
      <c r="B237" s="86" t="s">
        <v>74</v>
      </c>
      <c r="C237" s="86" t="s">
        <v>117</v>
      </c>
      <c r="D237" s="86" t="s">
        <v>75</v>
      </c>
      <c r="E237" s="355" t="s">
        <v>137</v>
      </c>
      <c r="F237" s="399" t="s">
        <v>316</v>
      </c>
      <c r="G237" s="143" t="s">
        <v>318</v>
      </c>
      <c r="H237" s="263"/>
      <c r="I237" s="414">
        <f>+I238+I250</f>
        <v>2836853</v>
      </c>
      <c r="J237" s="414">
        <f>+J238+J250</f>
        <v>2836853</v>
      </c>
    </row>
    <row r="238" spans="1:10" ht="56.25" customHeight="1">
      <c r="A238" s="48" t="s">
        <v>496</v>
      </c>
      <c r="B238" s="78" t="s">
        <v>74</v>
      </c>
      <c r="C238" s="78" t="s">
        <v>117</v>
      </c>
      <c r="D238" s="78" t="s">
        <v>75</v>
      </c>
      <c r="E238" s="366" t="s">
        <v>139</v>
      </c>
      <c r="F238" s="469" t="s">
        <v>316</v>
      </c>
      <c r="G238" s="127" t="s">
        <v>318</v>
      </c>
      <c r="H238" s="78"/>
      <c r="I238" s="416">
        <f>I239</f>
        <v>2836853</v>
      </c>
      <c r="J238" s="416">
        <f>J239</f>
        <v>2836853</v>
      </c>
    </row>
    <row r="239" spans="1:10" ht="18.75" customHeight="1">
      <c r="A239" s="498" t="s">
        <v>351</v>
      </c>
      <c r="B239" s="477" t="s">
        <v>74</v>
      </c>
      <c r="C239" s="477" t="s">
        <v>117</v>
      </c>
      <c r="D239" s="478" t="s">
        <v>75</v>
      </c>
      <c r="E239" s="538" t="s">
        <v>139</v>
      </c>
      <c r="F239" s="539" t="s">
        <v>75</v>
      </c>
      <c r="G239" s="540" t="s">
        <v>324</v>
      </c>
      <c r="H239" s="479"/>
      <c r="I239" s="480">
        <f>I240+I244+I246+I248</f>
        <v>2836853</v>
      </c>
      <c r="J239" s="480">
        <f>J240+J244+J246+J248</f>
        <v>2836853</v>
      </c>
    </row>
    <row r="240" spans="1:10" ht="18.75" customHeight="1">
      <c r="A240" s="82" t="s">
        <v>140</v>
      </c>
      <c r="B240" s="32" t="s">
        <v>74</v>
      </c>
      <c r="C240" s="32" t="s">
        <v>117</v>
      </c>
      <c r="D240" s="258" t="s">
        <v>75</v>
      </c>
      <c r="E240" s="358" t="s">
        <v>139</v>
      </c>
      <c r="F240" s="462" t="s">
        <v>75</v>
      </c>
      <c r="G240" s="264" t="s">
        <v>324</v>
      </c>
      <c r="H240" s="212"/>
      <c r="I240" s="417">
        <f>SUM(I241:I243)</f>
        <v>2836853</v>
      </c>
      <c r="J240" s="417">
        <f>SUM(J241:J243)</f>
        <v>2836853</v>
      </c>
    </row>
    <row r="241" spans="1:10" ht="56.25" customHeight="1">
      <c r="A241" s="120" t="s">
        <v>82</v>
      </c>
      <c r="B241" s="12" t="s">
        <v>74</v>
      </c>
      <c r="C241" s="12" t="s">
        <v>117</v>
      </c>
      <c r="D241" s="12" t="s">
        <v>75</v>
      </c>
      <c r="E241" s="357" t="s">
        <v>139</v>
      </c>
      <c r="F241" s="463" t="s">
        <v>75</v>
      </c>
      <c r="G241" s="265" t="s">
        <v>324</v>
      </c>
      <c r="H241" s="12" t="s">
        <v>77</v>
      </c>
      <c r="I241" s="418">
        <f>763200+230486</f>
        <v>993686</v>
      </c>
      <c r="J241" s="418">
        <f>763200+230486</f>
        <v>993686</v>
      </c>
    </row>
    <row r="242" spans="1:10" ht="18.75" customHeight="1">
      <c r="A242" s="84" t="s">
        <v>432</v>
      </c>
      <c r="B242" s="12" t="s">
        <v>74</v>
      </c>
      <c r="C242" s="12" t="s">
        <v>117</v>
      </c>
      <c r="D242" s="12" t="s">
        <v>75</v>
      </c>
      <c r="E242" s="357" t="s">
        <v>139</v>
      </c>
      <c r="F242" s="463" t="s">
        <v>75</v>
      </c>
      <c r="G242" s="265" t="s">
        <v>324</v>
      </c>
      <c r="H242" s="12" t="s">
        <v>84</v>
      </c>
      <c r="I242" s="418">
        <f>302668+1078249+200000</f>
        <v>1580917</v>
      </c>
      <c r="J242" s="418">
        <f>302668+1078249+200000</f>
        <v>1580917</v>
      </c>
    </row>
    <row r="243" spans="1:10" ht="18.75" customHeight="1">
      <c r="A243" s="84" t="s">
        <v>85</v>
      </c>
      <c r="B243" s="12" t="s">
        <v>74</v>
      </c>
      <c r="C243" s="12" t="s">
        <v>117</v>
      </c>
      <c r="D243" s="12" t="s">
        <v>75</v>
      </c>
      <c r="E243" s="357" t="s">
        <v>139</v>
      </c>
      <c r="F243" s="463" t="s">
        <v>75</v>
      </c>
      <c r="G243" s="265" t="s">
        <v>324</v>
      </c>
      <c r="H243" s="12" t="s">
        <v>86</v>
      </c>
      <c r="I243" s="418">
        <v>262250</v>
      </c>
      <c r="J243" s="418">
        <v>262250</v>
      </c>
    </row>
    <row r="244" spans="1:10" ht="18.75" customHeight="1" hidden="1">
      <c r="A244" s="395" t="s">
        <v>356</v>
      </c>
      <c r="B244" s="396" t="s">
        <v>74</v>
      </c>
      <c r="C244" s="396" t="s">
        <v>310</v>
      </c>
      <c r="D244" s="396" t="s">
        <v>311</v>
      </c>
      <c r="E244" s="397" t="s">
        <v>139</v>
      </c>
      <c r="F244" s="472" t="s">
        <v>75</v>
      </c>
      <c r="G244" s="398" t="s">
        <v>357</v>
      </c>
      <c r="H244" s="396"/>
      <c r="I244" s="440">
        <f>I245</f>
        <v>0</v>
      </c>
      <c r="J244" s="440">
        <f>J245</f>
        <v>0</v>
      </c>
    </row>
    <row r="245" spans="1:10" ht="18.75" customHeight="1" hidden="1">
      <c r="A245" s="120" t="s">
        <v>432</v>
      </c>
      <c r="B245" s="12" t="s">
        <v>74</v>
      </c>
      <c r="C245" s="12" t="s">
        <v>310</v>
      </c>
      <c r="D245" s="12" t="s">
        <v>311</v>
      </c>
      <c r="E245" s="359" t="s">
        <v>139</v>
      </c>
      <c r="F245" s="461" t="s">
        <v>75</v>
      </c>
      <c r="G245" s="541" t="s">
        <v>357</v>
      </c>
      <c r="H245" s="12" t="s">
        <v>84</v>
      </c>
      <c r="I245" s="418">
        <v>0</v>
      </c>
      <c r="J245" s="418">
        <v>0</v>
      </c>
    </row>
    <row r="246" spans="1:10" ht="18.75" customHeight="1" hidden="1">
      <c r="A246" s="395" t="s">
        <v>353</v>
      </c>
      <c r="B246" s="396" t="s">
        <v>74</v>
      </c>
      <c r="C246" s="396" t="s">
        <v>310</v>
      </c>
      <c r="D246" s="396" t="s">
        <v>311</v>
      </c>
      <c r="E246" s="397" t="s">
        <v>139</v>
      </c>
      <c r="F246" s="472" t="s">
        <v>75</v>
      </c>
      <c r="G246" s="398" t="s">
        <v>354</v>
      </c>
      <c r="H246" s="396"/>
      <c r="I246" s="440">
        <f>I247</f>
        <v>0</v>
      </c>
      <c r="J246" s="440">
        <f>J247</f>
        <v>0</v>
      </c>
    </row>
    <row r="247" spans="1:10" ht="18.75" customHeight="1" hidden="1">
      <c r="A247" s="120" t="s">
        <v>432</v>
      </c>
      <c r="B247" s="12" t="s">
        <v>74</v>
      </c>
      <c r="C247" s="12" t="s">
        <v>310</v>
      </c>
      <c r="D247" s="12" t="s">
        <v>311</v>
      </c>
      <c r="E247" s="359" t="s">
        <v>139</v>
      </c>
      <c r="F247" s="461" t="s">
        <v>75</v>
      </c>
      <c r="G247" s="541" t="s">
        <v>354</v>
      </c>
      <c r="H247" s="12" t="s">
        <v>84</v>
      </c>
      <c r="I247" s="418">
        <v>0</v>
      </c>
      <c r="J247" s="418">
        <v>0</v>
      </c>
    </row>
    <row r="248" spans="1:10" ht="18.75" customHeight="1" hidden="1">
      <c r="A248" s="395" t="s">
        <v>352</v>
      </c>
      <c r="B248" s="396" t="s">
        <v>74</v>
      </c>
      <c r="C248" s="396" t="s">
        <v>310</v>
      </c>
      <c r="D248" s="396" t="s">
        <v>311</v>
      </c>
      <c r="E248" s="397" t="s">
        <v>139</v>
      </c>
      <c r="F248" s="472" t="s">
        <v>75</v>
      </c>
      <c r="G248" s="398" t="s">
        <v>355</v>
      </c>
      <c r="H248" s="396"/>
      <c r="I248" s="440">
        <f>I249</f>
        <v>0</v>
      </c>
      <c r="J248" s="440">
        <f>J249</f>
        <v>0</v>
      </c>
    </row>
    <row r="249" spans="1:10" ht="56.25" customHeight="1" hidden="1">
      <c r="A249" s="120" t="s">
        <v>82</v>
      </c>
      <c r="B249" s="12" t="s">
        <v>74</v>
      </c>
      <c r="C249" s="12" t="s">
        <v>310</v>
      </c>
      <c r="D249" s="12" t="s">
        <v>311</v>
      </c>
      <c r="E249" s="359" t="s">
        <v>139</v>
      </c>
      <c r="F249" s="461" t="s">
        <v>75</v>
      </c>
      <c r="G249" s="541" t="s">
        <v>355</v>
      </c>
      <c r="H249" s="12" t="s">
        <v>77</v>
      </c>
      <c r="I249" s="418">
        <v>0</v>
      </c>
      <c r="J249" s="418">
        <v>0</v>
      </c>
    </row>
    <row r="250" spans="1:10" ht="56.25" customHeight="1" hidden="1">
      <c r="A250" s="48" t="s">
        <v>385</v>
      </c>
      <c r="B250" s="78" t="s">
        <v>74</v>
      </c>
      <c r="C250" s="78" t="s">
        <v>117</v>
      </c>
      <c r="D250" s="78" t="s">
        <v>75</v>
      </c>
      <c r="E250" s="366" t="s">
        <v>286</v>
      </c>
      <c r="F250" s="469"/>
      <c r="G250" s="127" t="s">
        <v>138</v>
      </c>
      <c r="H250" s="78"/>
      <c r="I250" s="416">
        <f>I251</f>
        <v>0</v>
      </c>
      <c r="J250" s="416">
        <f>J251</f>
        <v>0</v>
      </c>
    </row>
    <row r="251" spans="1:10" ht="18.75" customHeight="1" hidden="1">
      <c r="A251" s="498" t="s">
        <v>358</v>
      </c>
      <c r="B251" s="477" t="s">
        <v>74</v>
      </c>
      <c r="C251" s="477" t="s">
        <v>117</v>
      </c>
      <c r="D251" s="478" t="s">
        <v>75</v>
      </c>
      <c r="E251" s="538" t="s">
        <v>286</v>
      </c>
      <c r="F251" s="539" t="s">
        <v>75</v>
      </c>
      <c r="G251" s="540" t="s">
        <v>324</v>
      </c>
      <c r="H251" s="479"/>
      <c r="I251" s="480">
        <f>I252+I256</f>
        <v>0</v>
      </c>
      <c r="J251" s="480">
        <f>J252+J256</f>
        <v>0</v>
      </c>
    </row>
    <row r="252" spans="1:10" ht="18.75" customHeight="1" hidden="1">
      <c r="A252" s="82" t="s">
        <v>140</v>
      </c>
      <c r="B252" s="32" t="s">
        <v>74</v>
      </c>
      <c r="C252" s="32" t="s">
        <v>117</v>
      </c>
      <c r="D252" s="258" t="s">
        <v>75</v>
      </c>
      <c r="E252" s="358" t="s">
        <v>286</v>
      </c>
      <c r="F252" s="462" t="s">
        <v>75</v>
      </c>
      <c r="G252" s="264" t="s">
        <v>324</v>
      </c>
      <c r="H252" s="212"/>
      <c r="I252" s="417">
        <f>SUM(I253:I255)</f>
        <v>0</v>
      </c>
      <c r="J252" s="417">
        <f>SUM(J253:J255)</f>
        <v>0</v>
      </c>
    </row>
    <row r="253" spans="1:10" ht="56.25" customHeight="1" hidden="1">
      <c r="A253" s="120" t="s">
        <v>82</v>
      </c>
      <c r="B253" s="12" t="s">
        <v>74</v>
      </c>
      <c r="C253" s="12" t="s">
        <v>117</v>
      </c>
      <c r="D253" s="12" t="s">
        <v>75</v>
      </c>
      <c r="E253" s="357" t="s">
        <v>139</v>
      </c>
      <c r="F253" s="463" t="s">
        <v>75</v>
      </c>
      <c r="G253" s="265" t="s">
        <v>324</v>
      </c>
      <c r="H253" s="12" t="s">
        <v>77</v>
      </c>
      <c r="I253" s="418">
        <v>0</v>
      </c>
      <c r="J253" s="418">
        <v>0</v>
      </c>
    </row>
    <row r="254" spans="1:10" ht="18.75" customHeight="1" hidden="1">
      <c r="A254" s="84" t="s">
        <v>432</v>
      </c>
      <c r="B254" s="12" t="s">
        <v>74</v>
      </c>
      <c r="C254" s="12" t="s">
        <v>117</v>
      </c>
      <c r="D254" s="12" t="s">
        <v>75</v>
      </c>
      <c r="E254" s="357" t="s">
        <v>286</v>
      </c>
      <c r="F254" s="463" t="s">
        <v>75</v>
      </c>
      <c r="G254" s="265" t="s">
        <v>324</v>
      </c>
      <c r="H254" s="12" t="s">
        <v>84</v>
      </c>
      <c r="I254" s="418">
        <v>0</v>
      </c>
      <c r="J254" s="418">
        <v>0</v>
      </c>
    </row>
    <row r="255" spans="1:10" ht="18.75" customHeight="1" hidden="1">
      <c r="A255" s="84" t="s">
        <v>85</v>
      </c>
      <c r="B255" s="12" t="s">
        <v>74</v>
      </c>
      <c r="C255" s="12" t="s">
        <v>117</v>
      </c>
      <c r="D255" s="12" t="s">
        <v>75</v>
      </c>
      <c r="E255" s="357" t="s">
        <v>286</v>
      </c>
      <c r="F255" s="463" t="s">
        <v>75</v>
      </c>
      <c r="G255" s="265" t="s">
        <v>324</v>
      </c>
      <c r="H255" s="12" t="s">
        <v>86</v>
      </c>
      <c r="I255" s="418">
        <v>0</v>
      </c>
      <c r="J255" s="418">
        <v>0</v>
      </c>
    </row>
    <row r="256" spans="1:10" ht="56.25" customHeight="1" hidden="1">
      <c r="A256" s="119" t="s">
        <v>285</v>
      </c>
      <c r="B256" s="32" t="s">
        <v>74</v>
      </c>
      <c r="C256" s="32" t="s">
        <v>117</v>
      </c>
      <c r="D256" s="258" t="s">
        <v>75</v>
      </c>
      <c r="E256" s="219" t="s">
        <v>286</v>
      </c>
      <c r="F256" s="450" t="s">
        <v>75</v>
      </c>
      <c r="G256" s="31" t="s">
        <v>359</v>
      </c>
      <c r="H256" s="39"/>
      <c r="I256" s="410">
        <f>+I257</f>
        <v>0</v>
      </c>
      <c r="J256" s="410">
        <f>+J257</f>
        <v>0</v>
      </c>
    </row>
    <row r="257" spans="1:10" ht="56.25" customHeight="1" hidden="1">
      <c r="A257" s="120" t="s">
        <v>82</v>
      </c>
      <c r="B257" s="12" t="s">
        <v>74</v>
      </c>
      <c r="C257" s="12" t="s">
        <v>117</v>
      </c>
      <c r="D257" s="12" t="s">
        <v>75</v>
      </c>
      <c r="E257" s="357" t="s">
        <v>286</v>
      </c>
      <c r="F257" s="463" t="s">
        <v>75</v>
      </c>
      <c r="G257" s="265" t="s">
        <v>359</v>
      </c>
      <c r="H257" s="12" t="s">
        <v>77</v>
      </c>
      <c r="I257" s="418">
        <v>0</v>
      </c>
      <c r="J257" s="418">
        <v>0</v>
      </c>
    </row>
    <row r="258" spans="1:10" ht="18.75" customHeight="1" hidden="1">
      <c r="A258" s="40" t="s">
        <v>290</v>
      </c>
      <c r="B258" s="181" t="s">
        <v>74</v>
      </c>
      <c r="C258" s="181" t="s">
        <v>117</v>
      </c>
      <c r="D258" s="181" t="s">
        <v>81</v>
      </c>
      <c r="E258" s="103"/>
      <c r="F258" s="452"/>
      <c r="G258" s="104"/>
      <c r="H258" s="181"/>
      <c r="I258" s="407">
        <f>+I259</f>
        <v>0</v>
      </c>
      <c r="J258" s="407">
        <f>+J259</f>
        <v>0</v>
      </c>
    </row>
    <row r="259" spans="1:10" ht="34.5" hidden="1">
      <c r="A259" s="262" t="s">
        <v>237</v>
      </c>
      <c r="B259" s="86" t="s">
        <v>74</v>
      </c>
      <c r="C259" s="86" t="s">
        <v>117</v>
      </c>
      <c r="D259" s="86" t="s">
        <v>81</v>
      </c>
      <c r="E259" s="355" t="s">
        <v>137</v>
      </c>
      <c r="F259" s="399"/>
      <c r="G259" s="143" t="s">
        <v>138</v>
      </c>
      <c r="H259" s="263"/>
      <c r="I259" s="414">
        <f>+I260</f>
        <v>0</v>
      </c>
      <c r="J259" s="414">
        <f>+J260</f>
        <v>0</v>
      </c>
    </row>
    <row r="260" spans="1:10" ht="54" hidden="1">
      <c r="A260" s="48" t="s">
        <v>292</v>
      </c>
      <c r="B260" s="78" t="s">
        <v>74</v>
      </c>
      <c r="C260" s="78" t="s">
        <v>117</v>
      </c>
      <c r="D260" s="78" t="s">
        <v>81</v>
      </c>
      <c r="E260" s="356" t="s">
        <v>291</v>
      </c>
      <c r="F260" s="236"/>
      <c r="G260" s="228" t="s">
        <v>138</v>
      </c>
      <c r="H260" s="78"/>
      <c r="I260" s="416">
        <f>I262</f>
        <v>0</v>
      </c>
      <c r="J260" s="416">
        <f>J262</f>
        <v>0</v>
      </c>
    </row>
    <row r="261" spans="1:10" ht="90" hidden="1">
      <c r="A261" s="542" t="s">
        <v>453</v>
      </c>
      <c r="B261" s="477" t="s">
        <v>74</v>
      </c>
      <c r="C261" s="477" t="s">
        <v>117</v>
      </c>
      <c r="D261" s="478" t="s">
        <v>81</v>
      </c>
      <c r="E261" s="535" t="s">
        <v>291</v>
      </c>
      <c r="F261" s="536" t="s">
        <v>76</v>
      </c>
      <c r="G261" s="537" t="s">
        <v>318</v>
      </c>
      <c r="H261" s="479"/>
      <c r="I261" s="501">
        <f>I262</f>
        <v>0</v>
      </c>
      <c r="J261" s="501">
        <f>J262</f>
        <v>0</v>
      </c>
    </row>
    <row r="262" spans="1:10" ht="18" hidden="1">
      <c r="A262" s="82" t="s">
        <v>356</v>
      </c>
      <c r="B262" s="32" t="s">
        <v>74</v>
      </c>
      <c r="C262" s="32" t="s">
        <v>117</v>
      </c>
      <c r="D262" s="258" t="s">
        <v>81</v>
      </c>
      <c r="E262" s="358" t="s">
        <v>291</v>
      </c>
      <c r="F262" s="462" t="s">
        <v>76</v>
      </c>
      <c r="G262" s="264" t="s">
        <v>454</v>
      </c>
      <c r="H262" s="212"/>
      <c r="I262" s="417">
        <f>SUM(I263:I263)</f>
        <v>0</v>
      </c>
      <c r="J262" s="417">
        <f>SUM(J263:J263)</f>
        <v>0</v>
      </c>
    </row>
    <row r="263" spans="1:10" ht="18" hidden="1">
      <c r="A263" s="120" t="s">
        <v>432</v>
      </c>
      <c r="B263" s="12" t="s">
        <v>74</v>
      </c>
      <c r="C263" s="12" t="s">
        <v>117</v>
      </c>
      <c r="D263" s="12" t="s">
        <v>81</v>
      </c>
      <c r="E263" s="357" t="s">
        <v>291</v>
      </c>
      <c r="F263" s="463" t="s">
        <v>76</v>
      </c>
      <c r="G263" s="265" t="s">
        <v>454</v>
      </c>
      <c r="H263" s="12" t="s">
        <v>84</v>
      </c>
      <c r="I263" s="418">
        <v>0</v>
      </c>
      <c r="J263" s="418">
        <v>0</v>
      </c>
    </row>
    <row r="264" spans="1:10" ht="17.25" hidden="1">
      <c r="A264" s="122" t="s">
        <v>119</v>
      </c>
      <c r="B264" s="123" t="s">
        <v>74</v>
      </c>
      <c r="C264" s="121">
        <v>10</v>
      </c>
      <c r="D264" s="121"/>
      <c r="E264" s="91"/>
      <c r="F264" s="446"/>
      <c r="G264" s="92"/>
      <c r="H264" s="123"/>
      <c r="I264" s="406">
        <f>+I265+I270</f>
        <v>0</v>
      </c>
      <c r="J264" s="406">
        <f>+J265+J270</f>
        <v>0</v>
      </c>
    </row>
    <row r="265" spans="1:10" ht="17.25" hidden="1">
      <c r="A265" s="40" t="s">
        <v>120</v>
      </c>
      <c r="B265" s="69" t="s">
        <v>74</v>
      </c>
      <c r="C265" s="107">
        <v>10</v>
      </c>
      <c r="D265" s="69" t="s">
        <v>75</v>
      </c>
      <c r="E265" s="103"/>
      <c r="F265" s="452"/>
      <c r="G265" s="104"/>
      <c r="H265" s="69"/>
      <c r="I265" s="407">
        <f aca="true" t="shared" si="11" ref="I265:J268">I266</f>
        <v>0</v>
      </c>
      <c r="J265" s="407">
        <f t="shared" si="11"/>
        <v>0</v>
      </c>
    </row>
    <row r="266" spans="1:10" ht="51.75" hidden="1">
      <c r="A266" s="140" t="s">
        <v>133</v>
      </c>
      <c r="B266" s="205" t="s">
        <v>74</v>
      </c>
      <c r="C266" s="141">
        <v>10</v>
      </c>
      <c r="D266" s="142" t="s">
        <v>75</v>
      </c>
      <c r="E266" s="355" t="s">
        <v>143</v>
      </c>
      <c r="F266" s="399"/>
      <c r="G266" s="143" t="s">
        <v>138</v>
      </c>
      <c r="H266" s="144"/>
      <c r="I266" s="414">
        <f t="shared" si="11"/>
        <v>0</v>
      </c>
      <c r="J266" s="414">
        <f t="shared" si="11"/>
        <v>0</v>
      </c>
    </row>
    <row r="267" spans="1:10" ht="54" hidden="1">
      <c r="A267" s="125" t="s">
        <v>134</v>
      </c>
      <c r="B267" s="227" t="s">
        <v>74</v>
      </c>
      <c r="C267" s="56">
        <v>10</v>
      </c>
      <c r="D267" s="126" t="s">
        <v>75</v>
      </c>
      <c r="E267" s="366" t="s">
        <v>144</v>
      </c>
      <c r="F267" s="469"/>
      <c r="G267" s="127" t="s">
        <v>138</v>
      </c>
      <c r="H267" s="128"/>
      <c r="I267" s="416">
        <f t="shared" si="11"/>
        <v>0</v>
      </c>
      <c r="J267" s="416">
        <f t="shared" si="11"/>
        <v>0</v>
      </c>
    </row>
    <row r="268" spans="1:10" ht="18" hidden="1">
      <c r="A268" s="89" t="s">
        <v>121</v>
      </c>
      <c r="B268" s="135" t="s">
        <v>74</v>
      </c>
      <c r="C268" s="132">
        <v>10</v>
      </c>
      <c r="D268" s="133" t="s">
        <v>75</v>
      </c>
      <c r="E268" s="375" t="s">
        <v>144</v>
      </c>
      <c r="F268" s="473"/>
      <c r="G268" s="134" t="s">
        <v>145</v>
      </c>
      <c r="H268" s="135"/>
      <c r="I268" s="417">
        <f t="shared" si="11"/>
        <v>0</v>
      </c>
      <c r="J268" s="417">
        <f t="shared" si="11"/>
        <v>0</v>
      </c>
    </row>
    <row r="269" spans="1:10" ht="18" hidden="1">
      <c r="A269" s="106" t="s">
        <v>122</v>
      </c>
      <c r="B269" s="608" t="s">
        <v>74</v>
      </c>
      <c r="C269" s="57">
        <v>10</v>
      </c>
      <c r="D269" s="129" t="s">
        <v>75</v>
      </c>
      <c r="E269" s="359" t="s">
        <v>144</v>
      </c>
      <c r="F269" s="461"/>
      <c r="G269" s="130" t="s">
        <v>145</v>
      </c>
      <c r="H269" s="131" t="s">
        <v>123</v>
      </c>
      <c r="I269" s="418"/>
      <c r="J269" s="418"/>
    </row>
    <row r="270" spans="1:10" ht="17.25" hidden="1">
      <c r="A270" s="137" t="s">
        <v>124</v>
      </c>
      <c r="B270" s="609" t="s">
        <v>74</v>
      </c>
      <c r="C270" s="136">
        <v>10</v>
      </c>
      <c r="D270" s="138" t="s">
        <v>102</v>
      </c>
      <c r="E270" s="376"/>
      <c r="F270" s="474"/>
      <c r="G270" s="146"/>
      <c r="H270" s="266"/>
      <c r="I270" s="407">
        <f>I271</f>
        <v>0</v>
      </c>
      <c r="J270" s="407">
        <f>J271</f>
        <v>0</v>
      </c>
    </row>
    <row r="271" spans="1:10" ht="51.75" hidden="1">
      <c r="A271" s="148" t="s">
        <v>238</v>
      </c>
      <c r="B271" s="145" t="s">
        <v>74</v>
      </c>
      <c r="C271" s="145">
        <v>10</v>
      </c>
      <c r="D271" s="145" t="s">
        <v>102</v>
      </c>
      <c r="E271" s="355" t="s">
        <v>143</v>
      </c>
      <c r="F271" s="399"/>
      <c r="G271" s="143" t="s">
        <v>138</v>
      </c>
      <c r="H271" s="186"/>
      <c r="I271" s="414">
        <f>I275+I272</f>
        <v>0</v>
      </c>
      <c r="J271" s="414">
        <f>J275+J272</f>
        <v>0</v>
      </c>
    </row>
    <row r="272" spans="1:10" ht="54" hidden="1">
      <c r="A272" s="149" t="s">
        <v>287</v>
      </c>
      <c r="B272" s="147" t="s">
        <v>74</v>
      </c>
      <c r="C272" s="147" t="s">
        <v>125</v>
      </c>
      <c r="D272" s="139" t="s">
        <v>102</v>
      </c>
      <c r="E272" s="366" t="s">
        <v>144</v>
      </c>
      <c r="F272" s="469"/>
      <c r="G272" s="127" t="s">
        <v>138</v>
      </c>
      <c r="H272" s="267"/>
      <c r="I272" s="416">
        <f>I273</f>
        <v>0</v>
      </c>
      <c r="J272" s="416">
        <f>J273</f>
        <v>0</v>
      </c>
    </row>
    <row r="273" spans="1:10" ht="18" hidden="1">
      <c r="A273" s="150" t="s">
        <v>288</v>
      </c>
      <c r="B273" s="151" t="s">
        <v>74</v>
      </c>
      <c r="C273" s="151" t="s">
        <v>125</v>
      </c>
      <c r="D273" s="152" t="s">
        <v>102</v>
      </c>
      <c r="E273" s="375" t="s">
        <v>144</v>
      </c>
      <c r="F273" s="473"/>
      <c r="G273" s="134" t="s">
        <v>289</v>
      </c>
      <c r="H273" s="268"/>
      <c r="I273" s="417">
        <f>I274</f>
        <v>0</v>
      </c>
      <c r="J273" s="417">
        <f>J274</f>
        <v>0</v>
      </c>
    </row>
    <row r="274" spans="1:10" ht="18" hidden="1">
      <c r="A274" s="106" t="s">
        <v>122</v>
      </c>
      <c r="B274" s="153" t="s">
        <v>74</v>
      </c>
      <c r="C274" s="153" t="s">
        <v>125</v>
      </c>
      <c r="D274" s="153" t="s">
        <v>102</v>
      </c>
      <c r="E274" s="359" t="s">
        <v>144</v>
      </c>
      <c r="F274" s="461"/>
      <c r="G274" s="130" t="s">
        <v>289</v>
      </c>
      <c r="H274" s="17" t="s">
        <v>123</v>
      </c>
      <c r="I274" s="418">
        <v>0</v>
      </c>
      <c r="J274" s="418">
        <v>0</v>
      </c>
    </row>
    <row r="275" spans="1:10" ht="54" hidden="1">
      <c r="A275" s="149" t="s">
        <v>239</v>
      </c>
      <c r="B275" s="147" t="s">
        <v>74</v>
      </c>
      <c r="C275" s="147" t="s">
        <v>125</v>
      </c>
      <c r="D275" s="139" t="s">
        <v>102</v>
      </c>
      <c r="E275" s="366" t="s">
        <v>240</v>
      </c>
      <c r="F275" s="469"/>
      <c r="G275" s="127" t="s">
        <v>138</v>
      </c>
      <c r="H275" s="267"/>
      <c r="I275" s="416">
        <f>I276</f>
        <v>0</v>
      </c>
      <c r="J275" s="416">
        <f>J276</f>
        <v>0</v>
      </c>
    </row>
    <row r="276" spans="1:10" ht="36" hidden="1">
      <c r="A276" s="150" t="s">
        <v>242</v>
      </c>
      <c r="B276" s="151" t="s">
        <v>74</v>
      </c>
      <c r="C276" s="151" t="s">
        <v>125</v>
      </c>
      <c r="D276" s="152" t="s">
        <v>102</v>
      </c>
      <c r="E276" s="375" t="s">
        <v>240</v>
      </c>
      <c r="F276" s="473"/>
      <c r="G276" s="134" t="s">
        <v>241</v>
      </c>
      <c r="H276" s="268"/>
      <c r="I276" s="417">
        <f>I277</f>
        <v>0</v>
      </c>
      <c r="J276" s="417">
        <f>J277</f>
        <v>0</v>
      </c>
    </row>
    <row r="277" spans="1:10" ht="18" hidden="1">
      <c r="A277" s="106" t="s">
        <v>122</v>
      </c>
      <c r="B277" s="153" t="s">
        <v>74</v>
      </c>
      <c r="C277" s="153" t="s">
        <v>125</v>
      </c>
      <c r="D277" s="153" t="s">
        <v>102</v>
      </c>
      <c r="E277" s="359" t="s">
        <v>240</v>
      </c>
      <c r="F277" s="461"/>
      <c r="G277" s="130" t="s">
        <v>241</v>
      </c>
      <c r="H277" s="17" t="s">
        <v>123</v>
      </c>
      <c r="I277" s="418">
        <v>0</v>
      </c>
      <c r="J277" s="418">
        <v>0</v>
      </c>
    </row>
    <row r="278" spans="1:10" ht="18">
      <c r="A278" s="93" t="s">
        <v>129</v>
      </c>
      <c r="B278" s="20" t="s">
        <v>74</v>
      </c>
      <c r="C278" s="159">
        <v>11</v>
      </c>
      <c r="D278" s="94"/>
      <c r="E278" s="377"/>
      <c r="F278" s="475"/>
      <c r="G278" s="269"/>
      <c r="H278" s="256"/>
      <c r="I278" s="439">
        <f aca="true" t="shared" si="12" ref="I278:J280">+I279</f>
        <v>25000</v>
      </c>
      <c r="J278" s="439">
        <f t="shared" si="12"/>
        <v>25000</v>
      </c>
    </row>
    <row r="279" spans="1:10" ht="18">
      <c r="A279" s="41" t="s">
        <v>130</v>
      </c>
      <c r="B279" s="22" t="s">
        <v>74</v>
      </c>
      <c r="C279" s="45">
        <v>11</v>
      </c>
      <c r="D279" s="95" t="s">
        <v>76</v>
      </c>
      <c r="E279" s="378"/>
      <c r="F279" s="497"/>
      <c r="G279" s="96"/>
      <c r="H279" s="257"/>
      <c r="I279" s="412">
        <f t="shared" si="12"/>
        <v>25000</v>
      </c>
      <c r="J279" s="412">
        <f t="shared" si="12"/>
        <v>25000</v>
      </c>
    </row>
    <row r="280" spans="1:10" ht="51.75">
      <c r="A280" s="156" t="s">
        <v>387</v>
      </c>
      <c r="B280" s="86" t="s">
        <v>74</v>
      </c>
      <c r="C280" s="86" t="s">
        <v>131</v>
      </c>
      <c r="D280" s="213" t="s">
        <v>76</v>
      </c>
      <c r="E280" s="379" t="s">
        <v>152</v>
      </c>
      <c r="F280" s="453" t="s">
        <v>316</v>
      </c>
      <c r="G280" s="2" t="s">
        <v>318</v>
      </c>
      <c r="H280" s="214"/>
      <c r="I280" s="429">
        <f t="shared" si="12"/>
        <v>25000</v>
      </c>
      <c r="J280" s="429">
        <f t="shared" si="12"/>
        <v>25000</v>
      </c>
    </row>
    <row r="281" spans="1:10" ht="54">
      <c r="A281" s="48" t="s">
        <v>388</v>
      </c>
      <c r="B281" s="78" t="s">
        <v>74</v>
      </c>
      <c r="C281" s="78" t="s">
        <v>131</v>
      </c>
      <c r="D281" s="216" t="s">
        <v>76</v>
      </c>
      <c r="E281" s="372" t="s">
        <v>132</v>
      </c>
      <c r="F281" s="449" t="s">
        <v>316</v>
      </c>
      <c r="G281" s="3" t="s">
        <v>318</v>
      </c>
      <c r="H281" s="211"/>
      <c r="I281" s="430">
        <f>I282</f>
        <v>25000</v>
      </c>
      <c r="J281" s="430">
        <f>J282</f>
        <v>25000</v>
      </c>
    </row>
    <row r="282" spans="1:10" ht="36">
      <c r="A282" s="542" t="s">
        <v>360</v>
      </c>
      <c r="B282" s="477" t="s">
        <v>74</v>
      </c>
      <c r="C282" s="477" t="s">
        <v>131</v>
      </c>
      <c r="D282" s="478" t="s">
        <v>76</v>
      </c>
      <c r="E282" s="535" t="s">
        <v>361</v>
      </c>
      <c r="F282" s="536" t="s">
        <v>75</v>
      </c>
      <c r="G282" s="537" t="s">
        <v>318</v>
      </c>
      <c r="H282" s="479"/>
      <c r="I282" s="501">
        <f>I283+I285</f>
        <v>25000</v>
      </c>
      <c r="J282" s="501">
        <f>J283+J285</f>
        <v>25000</v>
      </c>
    </row>
    <row r="283" spans="1:10" ht="36">
      <c r="A283" s="82" t="s">
        <v>243</v>
      </c>
      <c r="B283" s="32" t="s">
        <v>74</v>
      </c>
      <c r="C283" s="32" t="s">
        <v>131</v>
      </c>
      <c r="D283" s="258" t="s">
        <v>76</v>
      </c>
      <c r="E283" s="373" t="s">
        <v>132</v>
      </c>
      <c r="F283" s="450" t="s">
        <v>75</v>
      </c>
      <c r="G283" s="31" t="s">
        <v>362</v>
      </c>
      <c r="H283" s="212"/>
      <c r="I283" s="424">
        <f>+I284</f>
        <v>5000</v>
      </c>
      <c r="J283" s="424">
        <f>+J284</f>
        <v>5000</v>
      </c>
    </row>
    <row r="284" spans="1:10" ht="18">
      <c r="A284" s="84" t="s">
        <v>432</v>
      </c>
      <c r="B284" s="59" t="s">
        <v>74</v>
      </c>
      <c r="C284" s="59" t="s">
        <v>131</v>
      </c>
      <c r="D284" s="272" t="s">
        <v>76</v>
      </c>
      <c r="E284" s="374" t="s">
        <v>132</v>
      </c>
      <c r="F284" s="451" t="s">
        <v>75</v>
      </c>
      <c r="G284" s="4" t="s">
        <v>362</v>
      </c>
      <c r="H284" s="273" t="s">
        <v>84</v>
      </c>
      <c r="I284" s="426">
        <v>5000</v>
      </c>
      <c r="J284" s="426">
        <v>5000</v>
      </c>
    </row>
    <row r="285" spans="1:10" ht="36">
      <c r="A285" s="82" t="s">
        <v>244</v>
      </c>
      <c r="B285" s="32" t="s">
        <v>74</v>
      </c>
      <c r="C285" s="32" t="s">
        <v>131</v>
      </c>
      <c r="D285" s="258" t="s">
        <v>76</v>
      </c>
      <c r="E285" s="373" t="s">
        <v>132</v>
      </c>
      <c r="F285" s="450" t="s">
        <v>75</v>
      </c>
      <c r="G285" s="31" t="s">
        <v>363</v>
      </c>
      <c r="H285" s="212"/>
      <c r="I285" s="424">
        <f>+I286</f>
        <v>20000</v>
      </c>
      <c r="J285" s="424">
        <f>+J286</f>
        <v>20000</v>
      </c>
    </row>
    <row r="286" spans="1:10" ht="18">
      <c r="A286" s="224" t="s">
        <v>432</v>
      </c>
      <c r="B286" s="59" t="s">
        <v>74</v>
      </c>
      <c r="C286" s="59" t="s">
        <v>131</v>
      </c>
      <c r="D286" s="59" t="s">
        <v>76</v>
      </c>
      <c r="E286" s="374" t="s">
        <v>132</v>
      </c>
      <c r="F286" s="451" t="s">
        <v>75</v>
      </c>
      <c r="G286" s="4" t="s">
        <v>363</v>
      </c>
      <c r="H286" s="273" t="s">
        <v>84</v>
      </c>
      <c r="I286" s="426">
        <v>20000</v>
      </c>
      <c r="J286" s="426">
        <v>20000</v>
      </c>
    </row>
  </sheetData>
  <sheetProtection/>
  <mergeCells count="8">
    <mergeCell ref="A7:J7"/>
    <mergeCell ref="A8:J8"/>
    <mergeCell ref="A1:J1"/>
    <mergeCell ref="A2:J2"/>
    <mergeCell ref="A3:J3"/>
    <mergeCell ref="A4:J4"/>
    <mergeCell ref="A5:J5"/>
    <mergeCell ref="A6:J6"/>
  </mergeCells>
  <printOptions/>
  <pageMargins left="0.7086614173228347" right="0.2755905511811024" top="0.3937007874015748" bottom="0.31496062992125984" header="0.31496062992125984" footer="0.2362204724409449"/>
  <pageSetup blackAndWhite="1" fitToHeight="2" fitToWidth="1" horizontalDpi="600" verticalDpi="600" orientation="portrait" paperSize="9" scale="39"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IV232"/>
  <sheetViews>
    <sheetView view="pageBreakPreview" zoomScale="60" zoomScaleNormal="70" zoomScalePageLayoutView="0" workbookViewId="0" topLeftCell="A1">
      <selection activeCell="A96" sqref="A96"/>
    </sheetView>
  </sheetViews>
  <sheetFormatPr defaultColWidth="9.140625" defaultRowHeight="15"/>
  <cols>
    <col min="1" max="1" width="104.00390625" style="708" customWidth="1"/>
    <col min="2" max="2" width="9.140625" style="13" customWidth="1"/>
    <col min="3" max="3" width="8.7109375" style="18" customWidth="1"/>
    <col min="4" max="4" width="9.140625" style="18" customWidth="1"/>
    <col min="5" max="6" width="9.140625" style="710" customWidth="1"/>
    <col min="7" max="7" width="10.00390625" style="711" customWidth="1"/>
    <col min="8" max="8" width="9.140625" style="18" customWidth="1"/>
    <col min="9" max="9" width="21.7109375" style="18" customWidth="1"/>
    <col min="10" max="10" width="21.8515625" style="443" customWidth="1"/>
    <col min="11" max="11" width="20.00390625" style="1" customWidth="1"/>
    <col min="12" max="12" width="18.7109375" style="1" bestFit="1" customWidth="1"/>
    <col min="13" max="16384" width="9.140625" style="1" customWidth="1"/>
  </cols>
  <sheetData>
    <row r="1" spans="1:10" s="279" customFormat="1" ht="15.75" customHeight="1">
      <c r="A1" s="1023" t="s">
        <v>713</v>
      </c>
      <c r="B1" s="1023"/>
      <c r="C1" s="1023"/>
      <c r="D1" s="1023"/>
      <c r="E1" s="1023"/>
      <c r="F1" s="1023"/>
      <c r="G1" s="1023"/>
      <c r="H1" s="1023"/>
      <c r="I1" s="1023"/>
      <c r="J1" s="1023"/>
    </row>
    <row r="2" spans="1:10" s="279" customFormat="1" ht="15.75" customHeight="1">
      <c r="A2" s="1023" t="s">
        <v>210</v>
      </c>
      <c r="B2" s="1023"/>
      <c r="C2" s="1023"/>
      <c r="D2" s="1023"/>
      <c r="E2" s="1023"/>
      <c r="F2" s="1023"/>
      <c r="G2" s="1023"/>
      <c r="H2" s="1023"/>
      <c r="I2" s="1023"/>
      <c r="J2" s="1023"/>
    </row>
    <row r="3" spans="1:10" s="279" customFormat="1" ht="15.75" customHeight="1">
      <c r="A3" s="1023" t="s">
        <v>930</v>
      </c>
      <c r="B3" s="1023"/>
      <c r="C3" s="1023"/>
      <c r="D3" s="1023"/>
      <c r="E3" s="1023"/>
      <c r="F3" s="1023"/>
      <c r="G3" s="1023"/>
      <c r="H3" s="1023"/>
      <c r="I3" s="1023"/>
      <c r="J3" s="1023"/>
    </row>
    <row r="4" spans="1:10" s="280" customFormat="1" ht="16.5" customHeight="1">
      <c r="A4" s="1019" t="s">
        <v>369</v>
      </c>
      <c r="B4" s="1019"/>
      <c r="C4" s="1019"/>
      <c r="D4" s="1019"/>
      <c r="E4" s="1019"/>
      <c r="F4" s="1019"/>
      <c r="G4" s="1019"/>
      <c r="H4" s="1019"/>
      <c r="I4" s="1019"/>
      <c r="J4" s="1019"/>
    </row>
    <row r="5" spans="1:10" s="280" customFormat="1" ht="16.5" customHeight="1">
      <c r="A5" s="1019" t="s">
        <v>773</v>
      </c>
      <c r="B5" s="1019"/>
      <c r="C5" s="1019"/>
      <c r="D5" s="1019"/>
      <c r="E5" s="1019"/>
      <c r="F5" s="1019"/>
      <c r="G5" s="1019"/>
      <c r="H5" s="1019"/>
      <c r="I5" s="1019"/>
      <c r="J5" s="1019"/>
    </row>
    <row r="6" spans="1:10" s="280" customFormat="1" ht="21.75" customHeight="1" hidden="1">
      <c r="A6" s="1063" t="s">
        <v>772</v>
      </c>
      <c r="B6" s="1063"/>
      <c r="C6" s="1063"/>
      <c r="D6" s="1063"/>
      <c r="E6" s="1063"/>
      <c r="F6" s="1063"/>
      <c r="G6" s="1063"/>
      <c r="H6" s="1063"/>
      <c r="I6" s="1063"/>
      <c r="J6" s="1063"/>
    </row>
    <row r="7" spans="1:10" s="280" customFormat="1" ht="16.5" customHeight="1">
      <c r="A7" s="1060"/>
      <c r="B7" s="1060"/>
      <c r="C7" s="1060"/>
      <c r="D7" s="1060"/>
      <c r="E7" s="1060"/>
      <c r="F7" s="1060"/>
      <c r="G7" s="1060"/>
      <c r="H7" s="1060"/>
      <c r="I7" s="1060"/>
      <c r="J7" s="1060"/>
    </row>
    <row r="8" spans="1:10" s="280" customFormat="1" ht="52.5" customHeight="1">
      <c r="A8" s="1056" t="s">
        <v>785</v>
      </c>
      <c r="B8" s="1056"/>
      <c r="C8" s="1056"/>
      <c r="D8" s="1056"/>
      <c r="E8" s="1056"/>
      <c r="F8" s="1056"/>
      <c r="G8" s="1056"/>
      <c r="H8" s="1056"/>
      <c r="I8" s="1056"/>
      <c r="J8" s="1056"/>
    </row>
    <row r="9" spans="1:10" s="5" customFormat="1" ht="17.25">
      <c r="A9" s="700"/>
      <c r="B9" s="701"/>
      <c r="C9" s="702"/>
      <c r="D9" s="702"/>
      <c r="E9" s="703"/>
      <c r="F9" s="704"/>
      <c r="G9" s="702"/>
      <c r="H9" s="712"/>
      <c r="I9" s="712"/>
      <c r="J9" s="713" t="s">
        <v>319</v>
      </c>
    </row>
    <row r="10" spans="1:12" s="36" customFormat="1" ht="54" customHeight="1">
      <c r="A10" s="778" t="s">
        <v>136</v>
      </c>
      <c r="B10" s="809" t="s">
        <v>610</v>
      </c>
      <c r="C10" s="809" t="s">
        <v>71</v>
      </c>
      <c r="D10" s="809" t="s">
        <v>72</v>
      </c>
      <c r="E10" s="1053" t="s">
        <v>135</v>
      </c>
      <c r="F10" s="1054"/>
      <c r="G10" s="1055"/>
      <c r="H10" s="809" t="s">
        <v>73</v>
      </c>
      <c r="I10" s="810" t="s">
        <v>708</v>
      </c>
      <c r="J10" s="810" t="s">
        <v>775</v>
      </c>
      <c r="L10" s="388"/>
    </row>
    <row r="11" spans="1:12" s="169" customFormat="1" ht="21">
      <c r="A11" s="779" t="s">
        <v>78</v>
      </c>
      <c r="B11" s="809"/>
      <c r="C11" s="809"/>
      <c r="D11" s="809"/>
      <c r="E11" s="690"/>
      <c r="F11" s="690"/>
      <c r="G11" s="690"/>
      <c r="H11" s="809"/>
      <c r="I11" s="869">
        <f>+I13+I12</f>
        <v>10065324</v>
      </c>
      <c r="J11" s="869">
        <f>+J13+J12</f>
        <v>10095601</v>
      </c>
      <c r="K11" s="335"/>
      <c r="L11" s="335"/>
    </row>
    <row r="12" spans="1:12" s="169" customFormat="1" ht="21">
      <c r="A12" s="779" t="str">
        <f>'прил 8'!A12</f>
        <v>В том числе: Условно утвержденные расходы</v>
      </c>
      <c r="B12" s="809"/>
      <c r="C12" s="809"/>
      <c r="D12" s="809"/>
      <c r="E12" s="835"/>
      <c r="F12" s="836"/>
      <c r="G12" s="831"/>
      <c r="H12" s="809"/>
      <c r="I12" s="869">
        <f>'прил 8'!H12</f>
        <v>251633.1</v>
      </c>
      <c r="J12" s="869">
        <f>'прил 8'!I12</f>
        <v>504780.05000000005</v>
      </c>
      <c r="K12" s="335"/>
      <c r="L12" s="335"/>
    </row>
    <row r="13" spans="1:11" s="169" customFormat="1" ht="40.5">
      <c r="A13" s="779" t="s">
        <v>245</v>
      </c>
      <c r="B13" s="809" t="s">
        <v>74</v>
      </c>
      <c r="C13" s="809"/>
      <c r="D13" s="809"/>
      <c r="E13" s="835"/>
      <c r="F13" s="836"/>
      <c r="G13" s="831"/>
      <c r="H13" s="809"/>
      <c r="I13" s="811">
        <f>I14+I81+I88+I116+I147+I162+I187+I37</f>
        <v>9813690.9</v>
      </c>
      <c r="J13" s="811">
        <f>J14+J81+J88+J116+J147+J162+J187+J37</f>
        <v>9590820.95</v>
      </c>
      <c r="K13" s="335"/>
    </row>
    <row r="14" spans="1:11" s="169" customFormat="1" ht="20.25">
      <c r="A14" s="779" t="s">
        <v>79</v>
      </c>
      <c r="B14" s="809" t="s">
        <v>74</v>
      </c>
      <c r="C14" s="809" t="s">
        <v>75</v>
      </c>
      <c r="D14" s="809"/>
      <c r="E14" s="690"/>
      <c r="F14" s="690"/>
      <c r="G14" s="690"/>
      <c r="H14" s="809"/>
      <c r="I14" s="811">
        <f>I15+I20+I27+I42</f>
        <v>6244890</v>
      </c>
      <c r="J14" s="811">
        <f>J15+J20+J27+J42</f>
        <v>6282027</v>
      </c>
      <c r="K14" s="335"/>
    </row>
    <row r="15" spans="1:11" s="169" customFormat="1" ht="40.5">
      <c r="A15" s="780" t="s">
        <v>80</v>
      </c>
      <c r="B15" s="809" t="s">
        <v>74</v>
      </c>
      <c r="C15" s="809" t="s">
        <v>75</v>
      </c>
      <c r="D15" s="809" t="s">
        <v>76</v>
      </c>
      <c r="E15" s="835"/>
      <c r="F15" s="836"/>
      <c r="G15" s="831"/>
      <c r="H15" s="809"/>
      <c r="I15" s="811">
        <f aca="true" t="shared" si="0" ref="I15:J18">+I16</f>
        <v>810000</v>
      </c>
      <c r="J15" s="811">
        <f t="shared" si="0"/>
        <v>810000</v>
      </c>
      <c r="K15" s="335"/>
    </row>
    <row r="16" spans="1:11" s="189" customFormat="1" ht="20.25">
      <c r="A16" s="792" t="s">
        <v>163</v>
      </c>
      <c r="B16" s="864" t="s">
        <v>74</v>
      </c>
      <c r="C16" s="827" t="s">
        <v>75</v>
      </c>
      <c r="D16" s="827" t="s">
        <v>76</v>
      </c>
      <c r="E16" s="690" t="s">
        <v>162</v>
      </c>
      <c r="F16" s="690" t="s">
        <v>316</v>
      </c>
      <c r="G16" s="851" t="s">
        <v>318</v>
      </c>
      <c r="H16" s="827"/>
      <c r="I16" s="828">
        <f t="shared" si="0"/>
        <v>810000</v>
      </c>
      <c r="J16" s="828">
        <f t="shared" si="0"/>
        <v>810000</v>
      </c>
      <c r="K16" s="335"/>
    </row>
    <row r="17" spans="1:11" s="193" customFormat="1" ht="21">
      <c r="A17" s="784" t="s">
        <v>165</v>
      </c>
      <c r="B17" s="865" t="s">
        <v>74</v>
      </c>
      <c r="C17" s="816" t="s">
        <v>75</v>
      </c>
      <c r="D17" s="816" t="s">
        <v>76</v>
      </c>
      <c r="E17" s="838" t="s">
        <v>164</v>
      </c>
      <c r="F17" s="839" t="s">
        <v>316</v>
      </c>
      <c r="G17" s="843" t="s">
        <v>318</v>
      </c>
      <c r="H17" s="816"/>
      <c r="I17" s="817">
        <f t="shared" si="0"/>
        <v>810000</v>
      </c>
      <c r="J17" s="817">
        <f t="shared" si="0"/>
        <v>810000</v>
      </c>
      <c r="K17" s="335"/>
    </row>
    <row r="18" spans="1:11" s="193" customFormat="1" ht="42">
      <c r="A18" s="784" t="s">
        <v>142</v>
      </c>
      <c r="B18" s="865" t="s">
        <v>74</v>
      </c>
      <c r="C18" s="816" t="s">
        <v>75</v>
      </c>
      <c r="D18" s="816" t="s">
        <v>76</v>
      </c>
      <c r="E18" s="685" t="s">
        <v>164</v>
      </c>
      <c r="F18" s="685" t="s">
        <v>316</v>
      </c>
      <c r="G18" s="806" t="s">
        <v>317</v>
      </c>
      <c r="H18" s="902"/>
      <c r="I18" s="817">
        <f t="shared" si="0"/>
        <v>810000</v>
      </c>
      <c r="J18" s="817">
        <f t="shared" si="0"/>
        <v>810000</v>
      </c>
      <c r="K18" s="335"/>
    </row>
    <row r="19" spans="1:11" s="193" customFormat="1" ht="82.5" customHeight="1">
      <c r="A19" s="781" t="s">
        <v>82</v>
      </c>
      <c r="B19" s="812" t="s">
        <v>74</v>
      </c>
      <c r="C19" s="812" t="s">
        <v>75</v>
      </c>
      <c r="D19" s="812" t="s">
        <v>76</v>
      </c>
      <c r="E19" s="838" t="s">
        <v>164</v>
      </c>
      <c r="F19" s="839" t="s">
        <v>316</v>
      </c>
      <c r="G19" s="904" t="s">
        <v>317</v>
      </c>
      <c r="H19" s="816" t="s">
        <v>77</v>
      </c>
      <c r="I19" s="817">
        <f>'прил 9.'!I18</f>
        <v>810000</v>
      </c>
      <c r="J19" s="817">
        <f>'прил 8'!H19</f>
        <v>810000</v>
      </c>
      <c r="K19" s="335"/>
    </row>
    <row r="20" spans="1:11" s="193" customFormat="1" ht="60.75">
      <c r="A20" s="780" t="s">
        <v>92</v>
      </c>
      <c r="B20" s="809" t="s">
        <v>74</v>
      </c>
      <c r="C20" s="809" t="s">
        <v>75</v>
      </c>
      <c r="D20" s="809" t="s">
        <v>81</v>
      </c>
      <c r="E20" s="690"/>
      <c r="F20" s="690"/>
      <c r="G20" s="690"/>
      <c r="H20" s="903"/>
      <c r="I20" s="811">
        <f aca="true" t="shared" si="1" ref="I20:J22">+I21</f>
        <v>1781040</v>
      </c>
      <c r="J20" s="811">
        <f t="shared" si="1"/>
        <v>1781040</v>
      </c>
      <c r="K20" s="335"/>
    </row>
    <row r="21" spans="1:11" s="193" customFormat="1" ht="21" customHeight="1">
      <c r="A21" s="792" t="s">
        <v>167</v>
      </c>
      <c r="B21" s="864" t="s">
        <v>74</v>
      </c>
      <c r="C21" s="827" t="s">
        <v>75</v>
      </c>
      <c r="D21" s="827" t="s">
        <v>81</v>
      </c>
      <c r="E21" s="835" t="s">
        <v>166</v>
      </c>
      <c r="F21" s="836" t="s">
        <v>316</v>
      </c>
      <c r="G21" s="855" t="s">
        <v>318</v>
      </c>
      <c r="H21" s="827"/>
      <c r="I21" s="828">
        <f t="shared" si="1"/>
        <v>1781040</v>
      </c>
      <c r="J21" s="828">
        <f t="shared" si="1"/>
        <v>1781040</v>
      </c>
      <c r="K21" s="335"/>
    </row>
    <row r="22" spans="1:11" s="193" customFormat="1" ht="21">
      <c r="A22" s="784" t="s">
        <v>169</v>
      </c>
      <c r="B22" s="865" t="s">
        <v>74</v>
      </c>
      <c r="C22" s="816" t="s">
        <v>75</v>
      </c>
      <c r="D22" s="816" t="s">
        <v>81</v>
      </c>
      <c r="E22" s="685" t="s">
        <v>168</v>
      </c>
      <c r="F22" s="685" t="s">
        <v>316</v>
      </c>
      <c r="G22" s="806" t="s">
        <v>318</v>
      </c>
      <c r="H22" s="816"/>
      <c r="I22" s="817">
        <f t="shared" si="1"/>
        <v>1781040</v>
      </c>
      <c r="J22" s="817">
        <f t="shared" si="1"/>
        <v>1781040</v>
      </c>
      <c r="K22" s="335"/>
    </row>
    <row r="23" spans="1:11" s="193" customFormat="1" ht="42">
      <c r="A23" s="784" t="s">
        <v>142</v>
      </c>
      <c r="B23" s="865" t="s">
        <v>74</v>
      </c>
      <c r="C23" s="816" t="s">
        <v>75</v>
      </c>
      <c r="D23" s="816" t="s">
        <v>81</v>
      </c>
      <c r="E23" s="838" t="s">
        <v>168</v>
      </c>
      <c r="F23" s="839" t="s">
        <v>316</v>
      </c>
      <c r="G23" s="843" t="s">
        <v>317</v>
      </c>
      <c r="H23" s="816"/>
      <c r="I23" s="817">
        <f>SUM(I24:I26)</f>
        <v>1781040</v>
      </c>
      <c r="J23" s="817">
        <f>SUM(J24:J26)</f>
        <v>1781040</v>
      </c>
      <c r="K23" s="335"/>
    </row>
    <row r="24" spans="1:11" s="193" customFormat="1" ht="84" customHeight="1">
      <c r="A24" s="781" t="s">
        <v>82</v>
      </c>
      <c r="B24" s="812" t="s">
        <v>74</v>
      </c>
      <c r="C24" s="812" t="s">
        <v>75</v>
      </c>
      <c r="D24" s="812" t="s">
        <v>81</v>
      </c>
      <c r="E24" s="685" t="s">
        <v>168</v>
      </c>
      <c r="F24" s="685" t="s">
        <v>316</v>
      </c>
      <c r="G24" s="806" t="s">
        <v>317</v>
      </c>
      <c r="H24" s="816" t="s">
        <v>77</v>
      </c>
      <c r="I24" s="817">
        <f>'прил 8'!H24</f>
        <v>1732618</v>
      </c>
      <c r="J24" s="817">
        <f>'прил 8'!I24</f>
        <v>1732618</v>
      </c>
      <c r="K24" s="335"/>
    </row>
    <row r="25" spans="1:11" s="193" customFormat="1" ht="42">
      <c r="A25" s="782" t="s">
        <v>432</v>
      </c>
      <c r="B25" s="812" t="s">
        <v>74</v>
      </c>
      <c r="C25" s="812" t="s">
        <v>75</v>
      </c>
      <c r="D25" s="812" t="s">
        <v>81</v>
      </c>
      <c r="E25" s="838" t="s">
        <v>168</v>
      </c>
      <c r="F25" s="839" t="s">
        <v>316</v>
      </c>
      <c r="G25" s="843" t="s">
        <v>317</v>
      </c>
      <c r="H25" s="816" t="s">
        <v>84</v>
      </c>
      <c r="I25" s="817">
        <f>'прил 8'!H25</f>
        <v>25000</v>
      </c>
      <c r="J25" s="817">
        <f>'прил 8'!I25</f>
        <v>25000</v>
      </c>
      <c r="K25" s="335"/>
    </row>
    <row r="26" spans="1:11" s="193" customFormat="1" ht="21">
      <c r="A26" s="782" t="s">
        <v>85</v>
      </c>
      <c r="B26" s="812" t="s">
        <v>74</v>
      </c>
      <c r="C26" s="812" t="s">
        <v>75</v>
      </c>
      <c r="D26" s="812" t="s">
        <v>81</v>
      </c>
      <c r="E26" s="685" t="s">
        <v>168</v>
      </c>
      <c r="F26" s="685" t="s">
        <v>316</v>
      </c>
      <c r="G26" s="806" t="s">
        <v>317</v>
      </c>
      <c r="H26" s="816" t="s">
        <v>86</v>
      </c>
      <c r="I26" s="817">
        <f>'прил 8'!H26</f>
        <v>23422</v>
      </c>
      <c r="J26" s="817">
        <f>'прил 8'!I26</f>
        <v>23422</v>
      </c>
      <c r="K26" s="335"/>
    </row>
    <row r="27" spans="1:11" s="193" customFormat="1" ht="40.5">
      <c r="A27" s="779" t="s">
        <v>93</v>
      </c>
      <c r="B27" s="809" t="s">
        <v>74</v>
      </c>
      <c r="C27" s="809" t="s">
        <v>75</v>
      </c>
      <c r="D27" s="809" t="s">
        <v>87</v>
      </c>
      <c r="E27" s="835"/>
      <c r="F27" s="836"/>
      <c r="G27" s="844"/>
      <c r="H27" s="809"/>
      <c r="I27" s="811">
        <f>+I28+I32</f>
        <v>49340</v>
      </c>
      <c r="J27" s="811">
        <f>+J28+J32</f>
        <v>49340</v>
      </c>
      <c r="K27" s="335"/>
    </row>
    <row r="28" spans="1:11" s="193" customFormat="1" ht="40.5">
      <c r="A28" s="792" t="s">
        <v>171</v>
      </c>
      <c r="B28" s="864" t="s">
        <v>74</v>
      </c>
      <c r="C28" s="827" t="s">
        <v>75</v>
      </c>
      <c r="D28" s="827" t="s">
        <v>87</v>
      </c>
      <c r="E28" s="690" t="s">
        <v>170</v>
      </c>
      <c r="F28" s="690" t="s">
        <v>316</v>
      </c>
      <c r="G28" s="851" t="s">
        <v>318</v>
      </c>
      <c r="H28" s="827"/>
      <c r="I28" s="828">
        <f>+I29</f>
        <v>36000</v>
      </c>
      <c r="J28" s="828">
        <f>+J29</f>
        <v>36000</v>
      </c>
      <c r="K28" s="335"/>
    </row>
    <row r="29" spans="1:11" s="193" customFormat="1" ht="21">
      <c r="A29" s="793" t="s">
        <v>177</v>
      </c>
      <c r="B29" s="865" t="s">
        <v>74</v>
      </c>
      <c r="C29" s="816" t="s">
        <v>75</v>
      </c>
      <c r="D29" s="816" t="s">
        <v>87</v>
      </c>
      <c r="E29" s="838" t="s">
        <v>176</v>
      </c>
      <c r="F29" s="839" t="s">
        <v>316</v>
      </c>
      <c r="G29" s="843" t="s">
        <v>318</v>
      </c>
      <c r="H29" s="816"/>
      <c r="I29" s="817">
        <f>+I30</f>
        <v>36000</v>
      </c>
      <c r="J29" s="817">
        <f>+J30</f>
        <v>36000</v>
      </c>
      <c r="K29" s="335"/>
    </row>
    <row r="30" spans="1:11" s="193" customFormat="1" ht="42">
      <c r="A30" s="794" t="s">
        <v>599</v>
      </c>
      <c r="B30" s="865" t="s">
        <v>74</v>
      </c>
      <c r="C30" s="816" t="s">
        <v>75</v>
      </c>
      <c r="D30" s="816" t="s">
        <v>87</v>
      </c>
      <c r="E30" s="685" t="s">
        <v>176</v>
      </c>
      <c r="F30" s="685" t="s">
        <v>316</v>
      </c>
      <c r="G30" s="721" t="s">
        <v>600</v>
      </c>
      <c r="H30" s="816"/>
      <c r="I30" s="817">
        <f>SUM(I31:I31)</f>
        <v>36000</v>
      </c>
      <c r="J30" s="817">
        <f>SUM(J31:J31)</f>
        <v>36000</v>
      </c>
      <c r="K30" s="335"/>
    </row>
    <row r="31" spans="1:11" s="193" customFormat="1" ht="33.75" customHeight="1">
      <c r="A31" s="795" t="s">
        <v>88</v>
      </c>
      <c r="B31" s="812" t="s">
        <v>74</v>
      </c>
      <c r="C31" s="812" t="s">
        <v>75</v>
      </c>
      <c r="D31" s="812" t="s">
        <v>87</v>
      </c>
      <c r="E31" s="838" t="s">
        <v>176</v>
      </c>
      <c r="F31" s="839" t="s">
        <v>316</v>
      </c>
      <c r="G31" s="856" t="s">
        <v>600</v>
      </c>
      <c r="H31" s="816" t="s">
        <v>89</v>
      </c>
      <c r="I31" s="817">
        <f>'прил 7'!H30</f>
        <v>36000</v>
      </c>
      <c r="J31" s="817">
        <f>'прил 7'!H30</f>
        <v>36000</v>
      </c>
      <c r="K31" s="335"/>
    </row>
    <row r="32" spans="1:11" s="124" customFormat="1" ht="20.25" customHeight="1">
      <c r="A32" s="787" t="s">
        <v>181</v>
      </c>
      <c r="B32" s="809" t="s">
        <v>74</v>
      </c>
      <c r="C32" s="809" t="s">
        <v>75</v>
      </c>
      <c r="D32" s="809" t="s">
        <v>87</v>
      </c>
      <c r="E32" s="690" t="s">
        <v>180</v>
      </c>
      <c r="F32" s="690"/>
      <c r="G32" s="837" t="s">
        <v>318</v>
      </c>
      <c r="H32" s="809"/>
      <c r="I32" s="811">
        <f>I36</f>
        <v>13340</v>
      </c>
      <c r="J32" s="811">
        <f>J36</f>
        <v>13340</v>
      </c>
      <c r="K32" s="335"/>
    </row>
    <row r="33" spans="1:11" s="124" customFormat="1" ht="20.25" customHeight="1">
      <c r="A33" s="781" t="s">
        <v>183</v>
      </c>
      <c r="B33" s="812" t="s">
        <v>74</v>
      </c>
      <c r="C33" s="812" t="s">
        <v>75</v>
      </c>
      <c r="D33" s="866">
        <v>6</v>
      </c>
      <c r="E33" s="842" t="s">
        <v>182</v>
      </c>
      <c r="F33" s="839" t="s">
        <v>316</v>
      </c>
      <c r="G33" s="840" t="s">
        <v>318</v>
      </c>
      <c r="H33" s="812"/>
      <c r="I33" s="813">
        <f>I34</f>
        <v>13340</v>
      </c>
      <c r="J33" s="813">
        <f>J34</f>
        <v>13340</v>
      </c>
      <c r="K33" s="335"/>
    </row>
    <row r="34" spans="1:11" s="124" customFormat="1" ht="45" customHeight="1">
      <c r="A34" s="784" t="s">
        <v>550</v>
      </c>
      <c r="B34" s="865" t="s">
        <v>74</v>
      </c>
      <c r="C34" s="816" t="s">
        <v>75</v>
      </c>
      <c r="D34" s="816" t="s">
        <v>87</v>
      </c>
      <c r="E34" s="838" t="s">
        <v>182</v>
      </c>
      <c r="F34" s="839" t="s">
        <v>316</v>
      </c>
      <c r="G34" s="843" t="s">
        <v>551</v>
      </c>
      <c r="H34" s="816"/>
      <c r="I34" s="817">
        <f>SUM(I35:I36)</f>
        <v>13340</v>
      </c>
      <c r="J34" s="817">
        <f>SUM(J35:J36)</f>
        <v>13340</v>
      </c>
      <c r="K34" s="335"/>
    </row>
    <row r="35" spans="1:11" s="124" customFormat="1" ht="20.25" customHeight="1" hidden="1">
      <c r="A35" s="781" t="s">
        <v>82</v>
      </c>
      <c r="B35" s="812" t="s">
        <v>74</v>
      </c>
      <c r="C35" s="812" t="s">
        <v>75</v>
      </c>
      <c r="D35" s="812" t="s">
        <v>87</v>
      </c>
      <c r="E35" s="685" t="s">
        <v>172</v>
      </c>
      <c r="F35" s="685"/>
      <c r="G35" s="806" t="s">
        <v>141</v>
      </c>
      <c r="H35" s="816" t="s">
        <v>77</v>
      </c>
      <c r="I35" s="817"/>
      <c r="J35" s="817"/>
      <c r="K35" s="335"/>
    </row>
    <row r="36" spans="1:11" s="124" customFormat="1" ht="20.25" customHeight="1">
      <c r="A36" s="782" t="s">
        <v>88</v>
      </c>
      <c r="B36" s="812" t="s">
        <v>74</v>
      </c>
      <c r="C36" s="812" t="s">
        <v>75</v>
      </c>
      <c r="D36" s="812" t="s">
        <v>87</v>
      </c>
      <c r="E36" s="838" t="s">
        <v>182</v>
      </c>
      <c r="F36" s="839" t="s">
        <v>316</v>
      </c>
      <c r="G36" s="843" t="s">
        <v>551</v>
      </c>
      <c r="H36" s="816" t="s">
        <v>89</v>
      </c>
      <c r="I36" s="817">
        <f>'прил 7'!H48</f>
        <v>13340</v>
      </c>
      <c r="J36" s="817">
        <f>'прил 7'!H48</f>
        <v>13340</v>
      </c>
      <c r="K36" s="335"/>
    </row>
    <row r="37" spans="1:11" s="1015" customFormat="1" ht="21" customHeight="1">
      <c r="A37" s="1014" t="str">
        <f>'прил 8'!A54</f>
        <v>Резервные фонды</v>
      </c>
      <c r="B37" s="809" t="s">
        <v>74</v>
      </c>
      <c r="C37" s="809" t="s">
        <v>75</v>
      </c>
      <c r="D37" s="809">
        <v>11</v>
      </c>
      <c r="E37" s="690"/>
      <c r="F37" s="690"/>
      <c r="G37" s="720"/>
      <c r="H37" s="827"/>
      <c r="I37" s="828">
        <v>30000</v>
      </c>
      <c r="J37" s="828">
        <v>30000</v>
      </c>
      <c r="K37" s="943"/>
    </row>
    <row r="38" spans="1:11" s="193" customFormat="1" ht="21" customHeight="1">
      <c r="A38" s="795" t="str">
        <f>'прил 8'!A55</f>
        <v>Резервные фонды органов местного самоуправления</v>
      </c>
      <c r="B38" s="812" t="s">
        <v>74</v>
      </c>
      <c r="C38" s="812" t="s">
        <v>75</v>
      </c>
      <c r="D38" s="812">
        <v>11</v>
      </c>
      <c r="E38" s="685" t="s">
        <v>189</v>
      </c>
      <c r="F38" s="685" t="s">
        <v>316</v>
      </c>
      <c r="G38" s="721" t="s">
        <v>318</v>
      </c>
      <c r="H38" s="816"/>
      <c r="I38" s="817">
        <v>30000</v>
      </c>
      <c r="J38" s="817">
        <v>30000</v>
      </c>
      <c r="K38" s="335"/>
    </row>
    <row r="39" spans="1:11" s="193" customFormat="1" ht="21" customHeight="1">
      <c r="A39" s="795" t="str">
        <f>'прил 8'!A56</f>
        <v>Резервные фонды </v>
      </c>
      <c r="B39" s="812" t="s">
        <v>74</v>
      </c>
      <c r="C39" s="812" t="s">
        <v>75</v>
      </c>
      <c r="D39" s="812">
        <v>11</v>
      </c>
      <c r="E39" s="685" t="s">
        <v>190</v>
      </c>
      <c r="F39" s="685" t="s">
        <v>316</v>
      </c>
      <c r="G39" s="721" t="s">
        <v>318</v>
      </c>
      <c r="H39" s="816"/>
      <c r="I39" s="817">
        <v>30000</v>
      </c>
      <c r="J39" s="817">
        <v>30000</v>
      </c>
      <c r="K39" s="335"/>
    </row>
    <row r="40" spans="1:11" s="193" customFormat="1" ht="21" customHeight="1">
      <c r="A40" s="795" t="str">
        <f>'прил 8'!A57</f>
        <v>Резервный фонд местной администрации</v>
      </c>
      <c r="B40" s="812" t="s">
        <v>74</v>
      </c>
      <c r="C40" s="812" t="s">
        <v>75</v>
      </c>
      <c r="D40" s="812">
        <v>11</v>
      </c>
      <c r="E40" s="685" t="s">
        <v>190</v>
      </c>
      <c r="F40" s="685" t="s">
        <v>316</v>
      </c>
      <c r="G40" s="721" t="s">
        <v>928</v>
      </c>
      <c r="H40" s="816"/>
      <c r="I40" s="817">
        <v>30000</v>
      </c>
      <c r="J40" s="817">
        <v>30000</v>
      </c>
      <c r="K40" s="335"/>
    </row>
    <row r="41" spans="1:11" s="193" customFormat="1" ht="21" customHeight="1">
      <c r="A41" s="795" t="str">
        <f>'прил 8'!A58</f>
        <v>Иные бюджетные ассигнования</v>
      </c>
      <c r="B41" s="812" t="s">
        <v>74</v>
      </c>
      <c r="C41" s="812" t="s">
        <v>75</v>
      </c>
      <c r="D41" s="812">
        <v>11</v>
      </c>
      <c r="E41" s="685" t="s">
        <v>190</v>
      </c>
      <c r="F41" s="685" t="s">
        <v>316</v>
      </c>
      <c r="G41" s="721" t="s">
        <v>928</v>
      </c>
      <c r="H41" s="816" t="s">
        <v>86</v>
      </c>
      <c r="I41" s="817">
        <v>30000</v>
      </c>
      <c r="J41" s="817">
        <v>30000</v>
      </c>
      <c r="K41" s="335"/>
    </row>
    <row r="42" spans="1:11" s="124" customFormat="1" ht="20.25">
      <c r="A42" s="780" t="s">
        <v>96</v>
      </c>
      <c r="B42" s="809" t="s">
        <v>74</v>
      </c>
      <c r="C42" s="809" t="s">
        <v>75</v>
      </c>
      <c r="D42" s="809" t="s">
        <v>97</v>
      </c>
      <c r="E42" s="729"/>
      <c r="F42" s="690"/>
      <c r="G42" s="729"/>
      <c r="H42" s="809"/>
      <c r="I42" s="811">
        <f>+I63+I69+I75</f>
        <v>3604510</v>
      </c>
      <c r="J42" s="811">
        <f>+J63+J69+J75</f>
        <v>3641647</v>
      </c>
      <c r="K42" s="335"/>
    </row>
    <row r="43" spans="1:11" s="193" customFormat="1" ht="60.75" hidden="1">
      <c r="A43" s="780" t="s">
        <v>490</v>
      </c>
      <c r="B43" s="809" t="s">
        <v>74</v>
      </c>
      <c r="C43" s="809" t="s">
        <v>75</v>
      </c>
      <c r="D43" s="809" t="s">
        <v>97</v>
      </c>
      <c r="E43" s="835" t="s">
        <v>137</v>
      </c>
      <c r="F43" s="836"/>
      <c r="G43" s="844" t="s">
        <v>138</v>
      </c>
      <c r="H43" s="809"/>
      <c r="I43" s="811">
        <f>+I44</f>
        <v>66</v>
      </c>
      <c r="J43" s="811">
        <f>+J44</f>
        <v>66</v>
      </c>
      <c r="K43" s="335"/>
    </row>
    <row r="44" spans="1:11" s="193" customFormat="1" ht="42" hidden="1">
      <c r="A44" s="781" t="s">
        <v>619</v>
      </c>
      <c r="B44" s="812" t="s">
        <v>74</v>
      </c>
      <c r="C44" s="812" t="s">
        <v>75</v>
      </c>
      <c r="D44" s="812" t="s">
        <v>97</v>
      </c>
      <c r="E44" s="685" t="s">
        <v>291</v>
      </c>
      <c r="F44" s="685"/>
      <c r="G44" s="807" t="s">
        <v>138</v>
      </c>
      <c r="H44" s="812"/>
      <c r="I44" s="813">
        <f>I46</f>
        <v>66</v>
      </c>
      <c r="J44" s="813">
        <f>J46</f>
        <v>66</v>
      </c>
      <c r="K44" s="335"/>
    </row>
    <row r="45" spans="1:11" s="193" customFormat="1" ht="126" hidden="1">
      <c r="A45" s="782" t="s">
        <v>453</v>
      </c>
      <c r="B45" s="812" t="s">
        <v>74</v>
      </c>
      <c r="C45" s="812" t="s">
        <v>75</v>
      </c>
      <c r="D45" s="812" t="s">
        <v>97</v>
      </c>
      <c r="E45" s="842" t="s">
        <v>291</v>
      </c>
      <c r="F45" s="839" t="s">
        <v>76</v>
      </c>
      <c r="G45" s="843" t="s">
        <v>318</v>
      </c>
      <c r="H45" s="812"/>
      <c r="I45" s="813">
        <f>I46</f>
        <v>66</v>
      </c>
      <c r="J45" s="813">
        <f>J46</f>
        <v>66</v>
      </c>
      <c r="K45" s="335"/>
    </row>
    <row r="46" spans="1:11" s="193" customFormat="1" ht="25.5" customHeight="1" hidden="1">
      <c r="A46" s="784" t="s">
        <v>423</v>
      </c>
      <c r="B46" s="865" t="s">
        <v>74</v>
      </c>
      <c r="C46" s="816" t="s">
        <v>75</v>
      </c>
      <c r="D46" s="816" t="s">
        <v>97</v>
      </c>
      <c r="E46" s="685" t="s">
        <v>291</v>
      </c>
      <c r="F46" s="685" t="s">
        <v>76</v>
      </c>
      <c r="G46" s="806" t="s">
        <v>424</v>
      </c>
      <c r="H46" s="816"/>
      <c r="I46" s="817">
        <f>I47</f>
        <v>66</v>
      </c>
      <c r="J46" s="817">
        <f>J47</f>
        <v>66</v>
      </c>
      <c r="K46" s="335"/>
    </row>
    <row r="47" spans="1:11" s="193" customFormat="1" ht="43.5" customHeight="1" hidden="1">
      <c r="A47" s="781" t="s">
        <v>82</v>
      </c>
      <c r="B47" s="812" t="s">
        <v>74</v>
      </c>
      <c r="C47" s="812" t="s">
        <v>75</v>
      </c>
      <c r="D47" s="812" t="s">
        <v>97</v>
      </c>
      <c r="E47" s="838" t="s">
        <v>291</v>
      </c>
      <c r="F47" s="839" t="s">
        <v>76</v>
      </c>
      <c r="G47" s="843" t="s">
        <v>424</v>
      </c>
      <c r="H47" s="816" t="s">
        <v>77</v>
      </c>
      <c r="I47" s="817">
        <f>'прил 7'!H63</f>
        <v>66</v>
      </c>
      <c r="J47" s="817">
        <f>'прил 7'!H63</f>
        <v>66</v>
      </c>
      <c r="K47" s="335"/>
    </row>
    <row r="48" spans="1:11" s="193" customFormat="1" ht="81" hidden="1">
      <c r="A48" s="792" t="s">
        <v>554</v>
      </c>
      <c r="B48" s="864" t="s">
        <v>74</v>
      </c>
      <c r="C48" s="827" t="s">
        <v>75</v>
      </c>
      <c r="D48" s="827" t="s">
        <v>97</v>
      </c>
      <c r="E48" s="690" t="s">
        <v>263</v>
      </c>
      <c r="F48" s="690" t="s">
        <v>316</v>
      </c>
      <c r="G48" s="851" t="s">
        <v>318</v>
      </c>
      <c r="H48" s="827"/>
      <c r="I48" s="828">
        <f>+I53+I49</f>
        <v>2934</v>
      </c>
      <c r="J48" s="828">
        <f>+J53+J49</f>
        <v>2934</v>
      </c>
      <c r="K48" s="335"/>
    </row>
    <row r="49" spans="1:11" s="193" customFormat="1" ht="63" hidden="1">
      <c r="A49" s="784" t="s">
        <v>605</v>
      </c>
      <c r="B49" s="865" t="s">
        <v>74</v>
      </c>
      <c r="C49" s="816" t="s">
        <v>75</v>
      </c>
      <c r="D49" s="816" t="s">
        <v>97</v>
      </c>
      <c r="E49" s="838" t="s">
        <v>149</v>
      </c>
      <c r="F49" s="839" t="s">
        <v>316</v>
      </c>
      <c r="G49" s="843" t="s">
        <v>318</v>
      </c>
      <c r="H49" s="816"/>
      <c r="I49" s="817">
        <f>I51</f>
        <v>1305</v>
      </c>
      <c r="J49" s="817">
        <f>J51</f>
        <v>1305</v>
      </c>
      <c r="K49" s="335"/>
    </row>
    <row r="50" spans="1:11" s="193" customFormat="1" ht="42" hidden="1">
      <c r="A50" s="784" t="s">
        <v>656</v>
      </c>
      <c r="B50" s="865" t="s">
        <v>74</v>
      </c>
      <c r="C50" s="812" t="s">
        <v>75</v>
      </c>
      <c r="D50" s="812" t="s">
        <v>97</v>
      </c>
      <c r="E50" s="776" t="s">
        <v>149</v>
      </c>
      <c r="F50" s="685" t="s">
        <v>75</v>
      </c>
      <c r="G50" s="807" t="s">
        <v>318</v>
      </c>
      <c r="H50" s="812"/>
      <c r="I50" s="813">
        <f>I51</f>
        <v>1305</v>
      </c>
      <c r="J50" s="813">
        <f>J51</f>
        <v>1305</v>
      </c>
      <c r="K50" s="335"/>
    </row>
    <row r="51" spans="1:11" s="193" customFormat="1" ht="42" hidden="1">
      <c r="A51" s="784" t="s">
        <v>423</v>
      </c>
      <c r="B51" s="865" t="s">
        <v>74</v>
      </c>
      <c r="C51" s="816" t="s">
        <v>75</v>
      </c>
      <c r="D51" s="816" t="s">
        <v>97</v>
      </c>
      <c r="E51" s="838" t="s">
        <v>149</v>
      </c>
      <c r="F51" s="839" t="s">
        <v>75</v>
      </c>
      <c r="G51" s="843" t="s">
        <v>424</v>
      </c>
      <c r="H51" s="816"/>
      <c r="I51" s="817">
        <f>I52</f>
        <v>1305</v>
      </c>
      <c r="J51" s="817">
        <f>J52</f>
        <v>1305</v>
      </c>
      <c r="K51" s="335"/>
    </row>
    <row r="52" spans="1:11" s="193" customFormat="1" ht="66" customHeight="1" hidden="1">
      <c r="A52" s="781" t="s">
        <v>82</v>
      </c>
      <c r="B52" s="812" t="s">
        <v>74</v>
      </c>
      <c r="C52" s="812" t="s">
        <v>75</v>
      </c>
      <c r="D52" s="812" t="s">
        <v>97</v>
      </c>
      <c r="E52" s="685" t="s">
        <v>149</v>
      </c>
      <c r="F52" s="685" t="s">
        <v>75</v>
      </c>
      <c r="G52" s="806" t="s">
        <v>424</v>
      </c>
      <c r="H52" s="816" t="s">
        <v>77</v>
      </c>
      <c r="I52" s="817">
        <f>'прил 7'!H68</f>
        <v>1305</v>
      </c>
      <c r="J52" s="817">
        <f>'прил 7'!H68</f>
        <v>1305</v>
      </c>
      <c r="K52" s="335"/>
    </row>
    <row r="53" spans="1:11" s="193" customFormat="1" ht="42" hidden="1">
      <c r="A53" s="784" t="s">
        <v>657</v>
      </c>
      <c r="B53" s="865" t="s">
        <v>74</v>
      </c>
      <c r="C53" s="816" t="s">
        <v>75</v>
      </c>
      <c r="D53" s="816" t="s">
        <v>97</v>
      </c>
      <c r="E53" s="838" t="s">
        <v>260</v>
      </c>
      <c r="F53" s="839" t="s">
        <v>316</v>
      </c>
      <c r="G53" s="843" t="s">
        <v>318</v>
      </c>
      <c r="H53" s="816"/>
      <c r="I53" s="817">
        <f>I54+I57+I60</f>
        <v>1629</v>
      </c>
      <c r="J53" s="817">
        <f>J54+J57+J60</f>
        <v>1629</v>
      </c>
      <c r="K53" s="335"/>
    </row>
    <row r="54" spans="1:11" s="193" customFormat="1" ht="168" hidden="1">
      <c r="A54" s="781" t="s">
        <v>422</v>
      </c>
      <c r="B54" s="812" t="s">
        <v>74</v>
      </c>
      <c r="C54" s="812" t="s">
        <v>75</v>
      </c>
      <c r="D54" s="812" t="s">
        <v>97</v>
      </c>
      <c r="E54" s="776" t="s">
        <v>260</v>
      </c>
      <c r="F54" s="685" t="s">
        <v>102</v>
      </c>
      <c r="G54" s="807" t="s">
        <v>318</v>
      </c>
      <c r="H54" s="812"/>
      <c r="I54" s="813">
        <f>I55</f>
        <v>676</v>
      </c>
      <c r="J54" s="813">
        <f>J55</f>
        <v>676</v>
      </c>
      <c r="K54" s="335"/>
    </row>
    <row r="55" spans="1:11" s="193" customFormat="1" ht="42" hidden="1">
      <c r="A55" s="784" t="s">
        <v>423</v>
      </c>
      <c r="B55" s="865" t="s">
        <v>74</v>
      </c>
      <c r="C55" s="816" t="s">
        <v>75</v>
      </c>
      <c r="D55" s="816" t="s">
        <v>97</v>
      </c>
      <c r="E55" s="838" t="s">
        <v>260</v>
      </c>
      <c r="F55" s="839" t="s">
        <v>102</v>
      </c>
      <c r="G55" s="843" t="s">
        <v>424</v>
      </c>
      <c r="H55" s="816"/>
      <c r="I55" s="817">
        <f>I56</f>
        <v>676</v>
      </c>
      <c r="J55" s="817">
        <f>J56</f>
        <v>676</v>
      </c>
      <c r="K55" s="335"/>
    </row>
    <row r="56" spans="1:11" s="193" customFormat="1" ht="63.75" customHeight="1" hidden="1">
      <c r="A56" s="781" t="s">
        <v>82</v>
      </c>
      <c r="B56" s="812" t="s">
        <v>74</v>
      </c>
      <c r="C56" s="812" t="s">
        <v>75</v>
      </c>
      <c r="D56" s="812" t="s">
        <v>97</v>
      </c>
      <c r="E56" s="685" t="s">
        <v>260</v>
      </c>
      <c r="F56" s="685" t="s">
        <v>102</v>
      </c>
      <c r="G56" s="806" t="s">
        <v>424</v>
      </c>
      <c r="H56" s="816" t="s">
        <v>77</v>
      </c>
      <c r="I56" s="817">
        <f>'прил 7'!H72</f>
        <v>676</v>
      </c>
      <c r="J56" s="817">
        <f>'прил 7'!H72</f>
        <v>676</v>
      </c>
      <c r="K56" s="335"/>
    </row>
    <row r="57" spans="1:11" s="193" customFormat="1" ht="341.25" customHeight="1" hidden="1">
      <c r="A57" s="781" t="s">
        <v>425</v>
      </c>
      <c r="B57" s="812" t="s">
        <v>74</v>
      </c>
      <c r="C57" s="812" t="s">
        <v>75</v>
      </c>
      <c r="D57" s="812" t="s">
        <v>97</v>
      </c>
      <c r="E57" s="842" t="s">
        <v>260</v>
      </c>
      <c r="F57" s="839" t="s">
        <v>81</v>
      </c>
      <c r="G57" s="840" t="s">
        <v>318</v>
      </c>
      <c r="H57" s="812"/>
      <c r="I57" s="813">
        <f>I58</f>
        <v>869</v>
      </c>
      <c r="J57" s="813">
        <f>J58</f>
        <v>869</v>
      </c>
      <c r="K57" s="335"/>
    </row>
    <row r="58" spans="1:11" s="193" customFormat="1" ht="42" hidden="1">
      <c r="A58" s="784" t="s">
        <v>423</v>
      </c>
      <c r="B58" s="865" t="s">
        <v>74</v>
      </c>
      <c r="C58" s="816" t="s">
        <v>75</v>
      </c>
      <c r="D58" s="816" t="s">
        <v>97</v>
      </c>
      <c r="E58" s="685" t="s">
        <v>260</v>
      </c>
      <c r="F58" s="685" t="s">
        <v>81</v>
      </c>
      <c r="G58" s="806" t="s">
        <v>424</v>
      </c>
      <c r="H58" s="816"/>
      <c r="I58" s="817">
        <f>I59</f>
        <v>869</v>
      </c>
      <c r="J58" s="817">
        <f>J59</f>
        <v>869</v>
      </c>
      <c r="K58" s="335"/>
    </row>
    <row r="59" spans="1:11" s="193" customFormat="1" ht="60.75" customHeight="1" hidden="1">
      <c r="A59" s="781" t="s">
        <v>82</v>
      </c>
      <c r="B59" s="812" t="s">
        <v>74</v>
      </c>
      <c r="C59" s="812" t="s">
        <v>75</v>
      </c>
      <c r="D59" s="812" t="s">
        <v>97</v>
      </c>
      <c r="E59" s="838" t="s">
        <v>260</v>
      </c>
      <c r="F59" s="839" t="s">
        <v>81</v>
      </c>
      <c r="G59" s="843" t="s">
        <v>424</v>
      </c>
      <c r="H59" s="816" t="s">
        <v>77</v>
      </c>
      <c r="I59" s="817">
        <f>'прил 7'!H75</f>
        <v>869</v>
      </c>
      <c r="J59" s="817">
        <f>'прил 7'!H75</f>
        <v>869</v>
      </c>
      <c r="K59" s="335"/>
    </row>
    <row r="60" spans="1:11" s="193" customFormat="1" ht="60.75" customHeight="1" hidden="1">
      <c r="A60" s="781" t="s">
        <v>543</v>
      </c>
      <c r="B60" s="812" t="s">
        <v>74</v>
      </c>
      <c r="C60" s="812" t="s">
        <v>75</v>
      </c>
      <c r="D60" s="812" t="s">
        <v>97</v>
      </c>
      <c r="E60" s="776" t="s">
        <v>260</v>
      </c>
      <c r="F60" s="685" t="s">
        <v>113</v>
      </c>
      <c r="G60" s="807" t="s">
        <v>318</v>
      </c>
      <c r="H60" s="812"/>
      <c r="I60" s="813">
        <f>I61</f>
        <v>84</v>
      </c>
      <c r="J60" s="813">
        <f>J61</f>
        <v>84</v>
      </c>
      <c r="K60" s="335"/>
    </row>
    <row r="61" spans="1:11" s="193" customFormat="1" ht="43.5" customHeight="1" hidden="1">
      <c r="A61" s="784" t="s">
        <v>423</v>
      </c>
      <c r="B61" s="865" t="s">
        <v>74</v>
      </c>
      <c r="C61" s="816" t="s">
        <v>75</v>
      </c>
      <c r="D61" s="816" t="s">
        <v>97</v>
      </c>
      <c r="E61" s="838" t="s">
        <v>260</v>
      </c>
      <c r="F61" s="839" t="s">
        <v>113</v>
      </c>
      <c r="G61" s="843" t="s">
        <v>424</v>
      </c>
      <c r="H61" s="816"/>
      <c r="I61" s="817">
        <f>I62</f>
        <v>84</v>
      </c>
      <c r="J61" s="817">
        <f>J62</f>
        <v>84</v>
      </c>
      <c r="K61" s="335"/>
    </row>
    <row r="62" spans="1:11" s="193" customFormat="1" ht="43.5" customHeight="1" hidden="1">
      <c r="A62" s="781" t="s">
        <v>82</v>
      </c>
      <c r="B62" s="812" t="s">
        <v>74</v>
      </c>
      <c r="C62" s="812" t="s">
        <v>75</v>
      </c>
      <c r="D62" s="812" t="s">
        <v>97</v>
      </c>
      <c r="E62" s="685" t="s">
        <v>260</v>
      </c>
      <c r="F62" s="685" t="s">
        <v>113</v>
      </c>
      <c r="G62" s="806" t="s">
        <v>424</v>
      </c>
      <c r="H62" s="816" t="s">
        <v>77</v>
      </c>
      <c r="I62" s="817">
        <f>'прил 7'!H78</f>
        <v>84</v>
      </c>
      <c r="J62" s="817">
        <f>'прил 7'!H78</f>
        <v>84</v>
      </c>
      <c r="K62" s="335"/>
    </row>
    <row r="63" spans="1:11" s="215" customFormat="1" ht="60.75">
      <c r="A63" s="779" t="s">
        <v>721</v>
      </c>
      <c r="B63" s="809" t="s">
        <v>74</v>
      </c>
      <c r="C63" s="809" t="s">
        <v>75</v>
      </c>
      <c r="D63" s="809" t="s">
        <v>97</v>
      </c>
      <c r="E63" s="830" t="s">
        <v>99</v>
      </c>
      <c r="F63" s="836" t="s">
        <v>316</v>
      </c>
      <c r="G63" s="844" t="s">
        <v>318</v>
      </c>
      <c r="H63" s="809"/>
      <c r="I63" s="811">
        <f>+I64</f>
        <v>137367</v>
      </c>
      <c r="J63" s="811">
        <f>+J64</f>
        <v>138000</v>
      </c>
      <c r="K63" s="335"/>
    </row>
    <row r="64" spans="1:11" s="215" customFormat="1" ht="63">
      <c r="A64" s="781" t="s">
        <v>722</v>
      </c>
      <c r="B64" s="812" t="s">
        <v>74</v>
      </c>
      <c r="C64" s="812" t="s">
        <v>75</v>
      </c>
      <c r="D64" s="812" t="s">
        <v>97</v>
      </c>
      <c r="E64" s="776" t="s">
        <v>154</v>
      </c>
      <c r="F64" s="685" t="s">
        <v>316</v>
      </c>
      <c r="G64" s="807" t="s">
        <v>318</v>
      </c>
      <c r="H64" s="812"/>
      <c r="I64" s="813">
        <f>+I66</f>
        <v>137367</v>
      </c>
      <c r="J64" s="813">
        <f>+J66</f>
        <v>138000</v>
      </c>
      <c r="K64" s="335"/>
    </row>
    <row r="65" spans="1:11" s="215" customFormat="1" ht="69" customHeight="1">
      <c r="A65" s="781" t="s">
        <v>320</v>
      </c>
      <c r="B65" s="812" t="s">
        <v>74</v>
      </c>
      <c r="C65" s="812" t="s">
        <v>75</v>
      </c>
      <c r="D65" s="812" t="s">
        <v>97</v>
      </c>
      <c r="E65" s="842" t="s">
        <v>154</v>
      </c>
      <c r="F65" s="850" t="s">
        <v>75</v>
      </c>
      <c r="G65" s="905" t="s">
        <v>318</v>
      </c>
      <c r="H65" s="812"/>
      <c r="I65" s="813">
        <f>I66</f>
        <v>137367</v>
      </c>
      <c r="J65" s="813">
        <f>J66</f>
        <v>138000</v>
      </c>
      <c r="K65" s="335"/>
    </row>
    <row r="66" spans="1:250" s="193" customFormat="1" ht="21">
      <c r="A66" s="784" t="s">
        <v>155</v>
      </c>
      <c r="B66" s="865" t="s">
        <v>74</v>
      </c>
      <c r="C66" s="816" t="s">
        <v>75</v>
      </c>
      <c r="D66" s="816" t="s">
        <v>97</v>
      </c>
      <c r="E66" s="685" t="s">
        <v>154</v>
      </c>
      <c r="F66" s="685" t="s">
        <v>75</v>
      </c>
      <c r="G66" s="806" t="s">
        <v>321</v>
      </c>
      <c r="H66" s="818"/>
      <c r="I66" s="819">
        <f>+I67+I68</f>
        <v>137367</v>
      </c>
      <c r="J66" s="819">
        <f>+J67+J68</f>
        <v>138000</v>
      </c>
      <c r="K66" s="33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5"/>
      <c r="BU66" s="215"/>
      <c r="BV66" s="215"/>
      <c r="BW66" s="215"/>
      <c r="BX66" s="215"/>
      <c r="BY66" s="215"/>
      <c r="BZ66" s="215"/>
      <c r="CA66" s="215"/>
      <c r="CB66" s="215"/>
      <c r="CC66" s="215"/>
      <c r="CD66" s="215"/>
      <c r="CE66" s="215"/>
      <c r="CF66" s="215"/>
      <c r="CG66" s="215"/>
      <c r="CH66" s="215"/>
      <c r="CI66" s="215"/>
      <c r="CJ66" s="215"/>
      <c r="CK66" s="215"/>
      <c r="CL66" s="215"/>
      <c r="CM66" s="215"/>
      <c r="CN66" s="215"/>
      <c r="CO66" s="215"/>
      <c r="CP66" s="215"/>
      <c r="CQ66" s="215"/>
      <c r="CR66" s="215"/>
      <c r="CS66" s="215"/>
      <c r="CT66" s="215"/>
      <c r="CU66" s="215"/>
      <c r="CV66" s="215"/>
      <c r="CW66" s="215"/>
      <c r="CX66" s="215"/>
      <c r="CY66" s="215"/>
      <c r="CZ66" s="215"/>
      <c r="DA66" s="215"/>
      <c r="DB66" s="215"/>
      <c r="DC66" s="215"/>
      <c r="DD66" s="215"/>
      <c r="DE66" s="215"/>
      <c r="DF66" s="215"/>
      <c r="DG66" s="215"/>
      <c r="DH66" s="215"/>
      <c r="DI66" s="215"/>
      <c r="DJ66" s="215"/>
      <c r="DK66" s="215"/>
      <c r="DL66" s="215"/>
      <c r="DM66" s="215"/>
      <c r="DN66" s="215"/>
      <c r="DO66" s="215"/>
      <c r="DP66" s="215"/>
      <c r="DQ66" s="215"/>
      <c r="DR66" s="215"/>
      <c r="DS66" s="215"/>
      <c r="DT66" s="215"/>
      <c r="DU66" s="215"/>
      <c r="DV66" s="215"/>
      <c r="DW66" s="215"/>
      <c r="DX66" s="215"/>
      <c r="DY66" s="215"/>
      <c r="DZ66" s="215"/>
      <c r="EA66" s="215"/>
      <c r="EB66" s="215"/>
      <c r="EC66" s="215"/>
      <c r="ED66" s="215"/>
      <c r="EE66" s="215"/>
      <c r="EF66" s="215"/>
      <c r="EG66" s="215"/>
      <c r="EH66" s="215"/>
      <c r="EI66" s="215"/>
      <c r="EJ66" s="215"/>
      <c r="EK66" s="215"/>
      <c r="EL66" s="215"/>
      <c r="EM66" s="215"/>
      <c r="EN66" s="215"/>
      <c r="EO66" s="215"/>
      <c r="EP66" s="215"/>
      <c r="EQ66" s="215"/>
      <c r="ER66" s="215"/>
      <c r="ES66" s="215"/>
      <c r="ET66" s="215"/>
      <c r="EU66" s="215"/>
      <c r="EV66" s="215"/>
      <c r="EW66" s="215"/>
      <c r="EX66" s="215"/>
      <c r="EY66" s="215"/>
      <c r="EZ66" s="215"/>
      <c r="FA66" s="215"/>
      <c r="FB66" s="215"/>
      <c r="FC66" s="215"/>
      <c r="FD66" s="215"/>
      <c r="FE66" s="215"/>
      <c r="FF66" s="215"/>
      <c r="FG66" s="215"/>
      <c r="FH66" s="215"/>
      <c r="FI66" s="215"/>
      <c r="FJ66" s="215"/>
      <c r="FK66" s="215"/>
      <c r="FL66" s="215"/>
      <c r="FM66" s="215"/>
      <c r="FN66" s="215"/>
      <c r="FO66" s="215"/>
      <c r="FP66" s="215"/>
      <c r="FQ66" s="215"/>
      <c r="FR66" s="215"/>
      <c r="FS66" s="215"/>
      <c r="FT66" s="215"/>
      <c r="FU66" s="215"/>
      <c r="FV66" s="215"/>
      <c r="FW66" s="215"/>
      <c r="FX66" s="215"/>
      <c r="FY66" s="215"/>
      <c r="FZ66" s="215"/>
      <c r="GA66" s="215"/>
      <c r="GB66" s="215"/>
      <c r="GC66" s="215"/>
      <c r="GD66" s="215"/>
      <c r="GE66" s="215"/>
      <c r="GF66" s="215"/>
      <c r="GG66" s="215"/>
      <c r="GH66" s="215"/>
      <c r="GI66" s="215"/>
      <c r="GJ66" s="215"/>
      <c r="GK66" s="215"/>
      <c r="GL66" s="215"/>
      <c r="GM66" s="215"/>
      <c r="GN66" s="215"/>
      <c r="GO66" s="215"/>
      <c r="GP66" s="215"/>
      <c r="GQ66" s="215"/>
      <c r="GR66" s="215"/>
      <c r="GS66" s="215"/>
      <c r="GT66" s="215"/>
      <c r="GU66" s="215"/>
      <c r="GV66" s="215"/>
      <c r="GW66" s="215"/>
      <c r="GX66" s="215"/>
      <c r="GY66" s="215"/>
      <c r="GZ66" s="215"/>
      <c r="HA66" s="215"/>
      <c r="HB66" s="215"/>
      <c r="HC66" s="215"/>
      <c r="HD66" s="215"/>
      <c r="HE66" s="215"/>
      <c r="HF66" s="215"/>
      <c r="HG66" s="215"/>
      <c r="HH66" s="215"/>
      <c r="HI66" s="215"/>
      <c r="HJ66" s="215"/>
      <c r="HK66" s="215"/>
      <c r="HL66" s="215"/>
      <c r="HM66" s="215"/>
      <c r="HN66" s="215"/>
      <c r="HO66" s="215"/>
      <c r="HP66" s="215"/>
      <c r="HQ66" s="215"/>
      <c r="HR66" s="215"/>
      <c r="HS66" s="215"/>
      <c r="HT66" s="215"/>
      <c r="HU66" s="215"/>
      <c r="HV66" s="215"/>
      <c r="HW66" s="215"/>
      <c r="HX66" s="215"/>
      <c r="HY66" s="215"/>
      <c r="HZ66" s="215"/>
      <c r="IA66" s="215"/>
      <c r="IB66" s="215"/>
      <c r="IC66" s="215"/>
      <c r="ID66" s="215"/>
      <c r="IE66" s="215"/>
      <c r="IF66" s="215"/>
      <c r="IG66" s="215"/>
      <c r="IH66" s="215"/>
      <c r="II66" s="215"/>
      <c r="IJ66" s="215"/>
      <c r="IK66" s="215"/>
      <c r="IL66" s="215"/>
      <c r="IM66" s="215"/>
      <c r="IN66" s="215"/>
      <c r="IO66" s="215"/>
      <c r="IP66" s="215"/>
    </row>
    <row r="67" spans="1:250" s="193" customFormat="1" ht="42">
      <c r="A67" s="782" t="s">
        <v>432</v>
      </c>
      <c r="B67" s="812" t="s">
        <v>74</v>
      </c>
      <c r="C67" s="812" t="s">
        <v>75</v>
      </c>
      <c r="D67" s="812" t="s">
        <v>97</v>
      </c>
      <c r="E67" s="838" t="s">
        <v>154</v>
      </c>
      <c r="F67" s="839" t="s">
        <v>75</v>
      </c>
      <c r="G67" s="843" t="s">
        <v>321</v>
      </c>
      <c r="H67" s="812" t="s">
        <v>84</v>
      </c>
      <c r="I67" s="813">
        <f>'прил 8'!H84</f>
        <v>123367</v>
      </c>
      <c r="J67" s="813">
        <f>'прил 8'!I84</f>
        <v>124000</v>
      </c>
      <c r="K67" s="33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215"/>
      <c r="BV67" s="215"/>
      <c r="BW67" s="215"/>
      <c r="BX67" s="215"/>
      <c r="BY67" s="215"/>
      <c r="BZ67" s="215"/>
      <c r="CA67" s="215"/>
      <c r="CB67" s="215"/>
      <c r="CC67" s="215"/>
      <c r="CD67" s="215"/>
      <c r="CE67" s="215"/>
      <c r="CF67" s="215"/>
      <c r="CG67" s="215"/>
      <c r="CH67" s="215"/>
      <c r="CI67" s="215"/>
      <c r="CJ67" s="215"/>
      <c r="CK67" s="215"/>
      <c r="CL67" s="215"/>
      <c r="CM67" s="215"/>
      <c r="CN67" s="215"/>
      <c r="CO67" s="215"/>
      <c r="CP67" s="215"/>
      <c r="CQ67" s="215"/>
      <c r="CR67" s="215"/>
      <c r="CS67" s="215"/>
      <c r="CT67" s="215"/>
      <c r="CU67" s="215"/>
      <c r="CV67" s="215"/>
      <c r="CW67" s="215"/>
      <c r="CX67" s="215"/>
      <c r="CY67" s="215"/>
      <c r="CZ67" s="215"/>
      <c r="DA67" s="215"/>
      <c r="DB67" s="215"/>
      <c r="DC67" s="215"/>
      <c r="DD67" s="215"/>
      <c r="DE67" s="215"/>
      <c r="DF67" s="215"/>
      <c r="DG67" s="215"/>
      <c r="DH67" s="215"/>
      <c r="DI67" s="215"/>
      <c r="DJ67" s="215"/>
      <c r="DK67" s="215"/>
      <c r="DL67" s="215"/>
      <c r="DM67" s="215"/>
      <c r="DN67" s="215"/>
      <c r="DO67" s="215"/>
      <c r="DP67" s="215"/>
      <c r="DQ67" s="215"/>
      <c r="DR67" s="215"/>
      <c r="DS67" s="215"/>
      <c r="DT67" s="215"/>
      <c r="DU67" s="215"/>
      <c r="DV67" s="215"/>
      <c r="DW67" s="215"/>
      <c r="DX67" s="215"/>
      <c r="DY67" s="215"/>
      <c r="DZ67" s="215"/>
      <c r="EA67" s="215"/>
      <c r="EB67" s="215"/>
      <c r="EC67" s="215"/>
      <c r="ED67" s="215"/>
      <c r="EE67" s="215"/>
      <c r="EF67" s="215"/>
      <c r="EG67" s="215"/>
      <c r="EH67" s="215"/>
      <c r="EI67" s="215"/>
      <c r="EJ67" s="215"/>
      <c r="EK67" s="215"/>
      <c r="EL67" s="215"/>
      <c r="EM67" s="215"/>
      <c r="EN67" s="215"/>
      <c r="EO67" s="215"/>
      <c r="EP67" s="215"/>
      <c r="EQ67" s="215"/>
      <c r="ER67" s="215"/>
      <c r="ES67" s="215"/>
      <c r="ET67" s="215"/>
      <c r="EU67" s="215"/>
      <c r="EV67" s="215"/>
      <c r="EW67" s="215"/>
      <c r="EX67" s="215"/>
      <c r="EY67" s="215"/>
      <c r="EZ67" s="215"/>
      <c r="FA67" s="215"/>
      <c r="FB67" s="215"/>
      <c r="FC67" s="215"/>
      <c r="FD67" s="215"/>
      <c r="FE67" s="215"/>
      <c r="FF67" s="215"/>
      <c r="FG67" s="215"/>
      <c r="FH67" s="215"/>
      <c r="FI67" s="215"/>
      <c r="FJ67" s="215"/>
      <c r="FK67" s="215"/>
      <c r="FL67" s="215"/>
      <c r="FM67" s="215"/>
      <c r="FN67" s="215"/>
      <c r="FO67" s="215"/>
      <c r="FP67" s="215"/>
      <c r="FQ67" s="215"/>
      <c r="FR67" s="215"/>
      <c r="FS67" s="215"/>
      <c r="FT67" s="215"/>
      <c r="FU67" s="215"/>
      <c r="FV67" s="215"/>
      <c r="FW67" s="215"/>
      <c r="FX67" s="215"/>
      <c r="FY67" s="215"/>
      <c r="FZ67" s="215"/>
      <c r="GA67" s="215"/>
      <c r="GB67" s="215"/>
      <c r="GC67" s="215"/>
      <c r="GD67" s="215"/>
      <c r="GE67" s="215"/>
      <c r="GF67" s="215"/>
      <c r="GG67" s="215"/>
      <c r="GH67" s="215"/>
      <c r="GI67" s="215"/>
      <c r="GJ67" s="215"/>
      <c r="GK67" s="215"/>
      <c r="GL67" s="215"/>
      <c r="GM67" s="215"/>
      <c r="GN67" s="215"/>
      <c r="GO67" s="215"/>
      <c r="GP67" s="215"/>
      <c r="GQ67" s="215"/>
      <c r="GR67" s="215"/>
      <c r="GS67" s="215"/>
      <c r="GT67" s="215"/>
      <c r="GU67" s="215"/>
      <c r="GV67" s="215"/>
      <c r="GW67" s="215"/>
      <c r="GX67" s="215"/>
      <c r="GY67" s="215"/>
      <c r="GZ67" s="215"/>
      <c r="HA67" s="215"/>
      <c r="HB67" s="215"/>
      <c r="HC67" s="215"/>
      <c r="HD67" s="215"/>
      <c r="HE67" s="215"/>
      <c r="HF67" s="215"/>
      <c r="HG67" s="215"/>
      <c r="HH67" s="215"/>
      <c r="HI67" s="215"/>
      <c r="HJ67" s="215"/>
      <c r="HK67" s="215"/>
      <c r="HL67" s="215"/>
      <c r="HM67" s="215"/>
      <c r="HN67" s="215"/>
      <c r="HO67" s="215"/>
      <c r="HP67" s="215"/>
      <c r="HQ67" s="215"/>
      <c r="HR67" s="215"/>
      <c r="HS67" s="215"/>
      <c r="HT67" s="215"/>
      <c r="HU67" s="215"/>
      <c r="HV67" s="215"/>
      <c r="HW67" s="215"/>
      <c r="HX67" s="215"/>
      <c r="HY67" s="215"/>
      <c r="HZ67" s="215"/>
      <c r="IA67" s="215"/>
      <c r="IB67" s="215"/>
      <c r="IC67" s="215"/>
      <c r="ID67" s="215"/>
      <c r="IE67" s="215"/>
      <c r="IF67" s="215"/>
      <c r="IG67" s="215"/>
      <c r="IH67" s="215"/>
      <c r="II67" s="215"/>
      <c r="IJ67" s="215"/>
      <c r="IK67" s="215"/>
      <c r="IL67" s="215"/>
      <c r="IM67" s="215"/>
      <c r="IN67" s="215"/>
      <c r="IO67" s="215"/>
      <c r="IP67" s="215"/>
    </row>
    <row r="68" spans="1:250" s="193" customFormat="1" ht="21">
      <c r="A68" s="782" t="s">
        <v>85</v>
      </c>
      <c r="B68" s="812" t="s">
        <v>74</v>
      </c>
      <c r="C68" s="812" t="s">
        <v>75</v>
      </c>
      <c r="D68" s="812" t="s">
        <v>97</v>
      </c>
      <c r="E68" s="685" t="s">
        <v>154</v>
      </c>
      <c r="F68" s="685" t="s">
        <v>75</v>
      </c>
      <c r="G68" s="806" t="s">
        <v>321</v>
      </c>
      <c r="H68" s="812" t="s">
        <v>86</v>
      </c>
      <c r="I68" s="813">
        <f>'прил 7'!H84</f>
        <v>14000</v>
      </c>
      <c r="J68" s="813">
        <f>'прил 7'!H84</f>
        <v>14000</v>
      </c>
      <c r="K68" s="33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15"/>
      <c r="CA68" s="215"/>
      <c r="CB68" s="215"/>
      <c r="CC68" s="215"/>
      <c r="CD68" s="215"/>
      <c r="CE68" s="215"/>
      <c r="CF68" s="215"/>
      <c r="CG68" s="215"/>
      <c r="CH68" s="215"/>
      <c r="CI68" s="215"/>
      <c r="CJ68" s="215"/>
      <c r="CK68" s="215"/>
      <c r="CL68" s="215"/>
      <c r="CM68" s="215"/>
      <c r="CN68" s="215"/>
      <c r="CO68" s="215"/>
      <c r="CP68" s="215"/>
      <c r="CQ68" s="215"/>
      <c r="CR68" s="215"/>
      <c r="CS68" s="215"/>
      <c r="CT68" s="215"/>
      <c r="CU68" s="215"/>
      <c r="CV68" s="215"/>
      <c r="CW68" s="215"/>
      <c r="CX68" s="215"/>
      <c r="CY68" s="215"/>
      <c r="CZ68" s="215"/>
      <c r="DA68" s="215"/>
      <c r="DB68" s="215"/>
      <c r="DC68" s="215"/>
      <c r="DD68" s="215"/>
      <c r="DE68" s="215"/>
      <c r="DF68" s="215"/>
      <c r="DG68" s="215"/>
      <c r="DH68" s="215"/>
      <c r="DI68" s="215"/>
      <c r="DJ68" s="215"/>
      <c r="DK68" s="215"/>
      <c r="DL68" s="215"/>
      <c r="DM68" s="215"/>
      <c r="DN68" s="215"/>
      <c r="DO68" s="215"/>
      <c r="DP68" s="215"/>
      <c r="DQ68" s="215"/>
      <c r="DR68" s="215"/>
      <c r="DS68" s="215"/>
      <c r="DT68" s="215"/>
      <c r="DU68" s="215"/>
      <c r="DV68" s="215"/>
      <c r="DW68" s="215"/>
      <c r="DX68" s="215"/>
      <c r="DY68" s="215"/>
      <c r="DZ68" s="215"/>
      <c r="EA68" s="215"/>
      <c r="EB68" s="215"/>
      <c r="EC68" s="215"/>
      <c r="ED68" s="215"/>
      <c r="EE68" s="215"/>
      <c r="EF68" s="215"/>
      <c r="EG68" s="215"/>
      <c r="EH68" s="215"/>
      <c r="EI68" s="215"/>
      <c r="EJ68" s="215"/>
      <c r="EK68" s="215"/>
      <c r="EL68" s="215"/>
      <c r="EM68" s="215"/>
      <c r="EN68" s="215"/>
      <c r="EO68" s="215"/>
      <c r="EP68" s="215"/>
      <c r="EQ68" s="215"/>
      <c r="ER68" s="215"/>
      <c r="ES68" s="215"/>
      <c r="ET68" s="215"/>
      <c r="EU68" s="215"/>
      <c r="EV68" s="215"/>
      <c r="EW68" s="215"/>
      <c r="EX68" s="215"/>
      <c r="EY68" s="215"/>
      <c r="EZ68" s="215"/>
      <c r="FA68" s="215"/>
      <c r="FB68" s="215"/>
      <c r="FC68" s="215"/>
      <c r="FD68" s="215"/>
      <c r="FE68" s="215"/>
      <c r="FF68" s="215"/>
      <c r="FG68" s="215"/>
      <c r="FH68" s="215"/>
      <c r="FI68" s="215"/>
      <c r="FJ68" s="215"/>
      <c r="FK68" s="215"/>
      <c r="FL68" s="215"/>
      <c r="FM68" s="215"/>
      <c r="FN68" s="215"/>
      <c r="FO68" s="215"/>
      <c r="FP68" s="215"/>
      <c r="FQ68" s="215"/>
      <c r="FR68" s="215"/>
      <c r="FS68" s="215"/>
      <c r="FT68" s="215"/>
      <c r="FU68" s="215"/>
      <c r="FV68" s="215"/>
      <c r="FW68" s="215"/>
      <c r="FX68" s="215"/>
      <c r="FY68" s="215"/>
      <c r="FZ68" s="215"/>
      <c r="GA68" s="215"/>
      <c r="GB68" s="215"/>
      <c r="GC68" s="215"/>
      <c r="GD68" s="215"/>
      <c r="GE68" s="215"/>
      <c r="GF68" s="215"/>
      <c r="GG68" s="215"/>
      <c r="GH68" s="215"/>
      <c r="GI68" s="215"/>
      <c r="GJ68" s="215"/>
      <c r="GK68" s="215"/>
      <c r="GL68" s="215"/>
      <c r="GM68" s="215"/>
      <c r="GN68" s="215"/>
      <c r="GO68" s="215"/>
      <c r="GP68" s="215"/>
      <c r="GQ68" s="215"/>
      <c r="GR68" s="215"/>
      <c r="GS68" s="215"/>
      <c r="GT68" s="215"/>
      <c r="GU68" s="215"/>
      <c r="GV68" s="215"/>
      <c r="GW68" s="215"/>
      <c r="GX68" s="215"/>
      <c r="GY68" s="215"/>
      <c r="GZ68" s="215"/>
      <c r="HA68" s="215"/>
      <c r="HB68" s="215"/>
      <c r="HC68" s="215"/>
      <c r="HD68" s="215"/>
      <c r="HE68" s="215"/>
      <c r="HF68" s="215"/>
      <c r="HG68" s="215"/>
      <c r="HH68" s="215"/>
      <c r="HI68" s="215"/>
      <c r="HJ68" s="215"/>
      <c r="HK68" s="215"/>
      <c r="HL68" s="215"/>
      <c r="HM68" s="215"/>
      <c r="HN68" s="215"/>
      <c r="HO68" s="215"/>
      <c r="HP68" s="215"/>
      <c r="HQ68" s="215"/>
      <c r="HR68" s="215"/>
      <c r="HS68" s="215"/>
      <c r="HT68" s="215"/>
      <c r="HU68" s="215"/>
      <c r="HV68" s="215"/>
      <c r="HW68" s="215"/>
      <c r="HX68" s="215"/>
      <c r="HY68" s="215"/>
      <c r="HZ68" s="215"/>
      <c r="IA68" s="215"/>
      <c r="IB68" s="215"/>
      <c r="IC68" s="215"/>
      <c r="ID68" s="215"/>
      <c r="IE68" s="215"/>
      <c r="IF68" s="215"/>
      <c r="IG68" s="215"/>
      <c r="IH68" s="215"/>
      <c r="II68" s="215"/>
      <c r="IJ68" s="215"/>
      <c r="IK68" s="215"/>
      <c r="IL68" s="215"/>
      <c r="IM68" s="215"/>
      <c r="IN68" s="215"/>
      <c r="IO68" s="215"/>
      <c r="IP68" s="215"/>
    </row>
    <row r="69" spans="1:11" s="215" customFormat="1" ht="20.25">
      <c r="A69" s="779" t="s">
        <v>181</v>
      </c>
      <c r="B69" s="809" t="s">
        <v>74</v>
      </c>
      <c r="C69" s="809" t="s">
        <v>75</v>
      </c>
      <c r="D69" s="778">
        <v>13</v>
      </c>
      <c r="E69" s="830" t="s">
        <v>180</v>
      </c>
      <c r="F69" s="836" t="s">
        <v>316</v>
      </c>
      <c r="G69" s="844" t="s">
        <v>318</v>
      </c>
      <c r="H69" s="809"/>
      <c r="I69" s="811">
        <f>+I70</f>
        <v>71000</v>
      </c>
      <c r="J69" s="811">
        <f>+J70</f>
        <v>71000</v>
      </c>
      <c r="K69" s="335"/>
    </row>
    <row r="70" spans="1:11" s="124" customFormat="1" ht="21">
      <c r="A70" s="781" t="s">
        <v>183</v>
      </c>
      <c r="B70" s="812" t="s">
        <v>74</v>
      </c>
      <c r="C70" s="812" t="s">
        <v>75</v>
      </c>
      <c r="D70" s="866">
        <v>13</v>
      </c>
      <c r="E70" s="776" t="s">
        <v>182</v>
      </c>
      <c r="F70" s="685" t="s">
        <v>316</v>
      </c>
      <c r="G70" s="807" t="s">
        <v>318</v>
      </c>
      <c r="H70" s="812"/>
      <c r="I70" s="813">
        <f>I71+I73</f>
        <v>71000</v>
      </c>
      <c r="J70" s="813">
        <f>J71+J73</f>
        <v>71000</v>
      </c>
      <c r="K70" s="335"/>
    </row>
    <row r="71" spans="1:11" s="124" customFormat="1" ht="21">
      <c r="A71" s="782" t="s">
        <v>307</v>
      </c>
      <c r="B71" s="812" t="s">
        <v>74</v>
      </c>
      <c r="C71" s="812" t="s">
        <v>75</v>
      </c>
      <c r="D71" s="866">
        <v>13</v>
      </c>
      <c r="E71" s="842" t="s">
        <v>182</v>
      </c>
      <c r="F71" s="839" t="s">
        <v>316</v>
      </c>
      <c r="G71" s="840" t="s">
        <v>322</v>
      </c>
      <c r="H71" s="812"/>
      <c r="I71" s="813">
        <f>I72</f>
        <v>56000</v>
      </c>
      <c r="J71" s="813">
        <f>J72</f>
        <v>56000</v>
      </c>
      <c r="K71" s="335"/>
    </row>
    <row r="72" spans="1:11" s="124" customFormat="1" ht="42">
      <c r="A72" s="782" t="s">
        <v>432</v>
      </c>
      <c r="B72" s="812" t="s">
        <v>74</v>
      </c>
      <c r="C72" s="812" t="s">
        <v>75</v>
      </c>
      <c r="D72" s="866">
        <v>13</v>
      </c>
      <c r="E72" s="776" t="s">
        <v>182</v>
      </c>
      <c r="F72" s="685" t="s">
        <v>316</v>
      </c>
      <c r="G72" s="807" t="s">
        <v>322</v>
      </c>
      <c r="H72" s="812" t="s">
        <v>84</v>
      </c>
      <c r="I72" s="813">
        <f>'прил 8'!H107</f>
        <v>56000</v>
      </c>
      <c r="J72" s="813">
        <f>'прил 8'!I107</f>
        <v>56000</v>
      </c>
      <c r="K72" s="335"/>
    </row>
    <row r="73" spans="1:11" s="124" customFormat="1" ht="21">
      <c r="A73" s="782" t="s">
        <v>246</v>
      </c>
      <c r="B73" s="812" t="s">
        <v>74</v>
      </c>
      <c r="C73" s="812" t="s">
        <v>75</v>
      </c>
      <c r="D73" s="866">
        <v>13</v>
      </c>
      <c r="E73" s="842" t="s">
        <v>182</v>
      </c>
      <c r="F73" s="839" t="s">
        <v>316</v>
      </c>
      <c r="G73" s="840" t="s">
        <v>323</v>
      </c>
      <c r="H73" s="812"/>
      <c r="I73" s="813">
        <f>I74</f>
        <v>15000</v>
      </c>
      <c r="J73" s="813">
        <f>J74</f>
        <v>15000</v>
      </c>
      <c r="K73" s="335"/>
    </row>
    <row r="74" spans="1:11" s="124" customFormat="1" ht="42">
      <c r="A74" s="782" t="s">
        <v>432</v>
      </c>
      <c r="B74" s="812" t="s">
        <v>74</v>
      </c>
      <c r="C74" s="812" t="s">
        <v>75</v>
      </c>
      <c r="D74" s="866">
        <v>13</v>
      </c>
      <c r="E74" s="776" t="s">
        <v>182</v>
      </c>
      <c r="F74" s="685" t="s">
        <v>316</v>
      </c>
      <c r="G74" s="807" t="s">
        <v>323</v>
      </c>
      <c r="H74" s="812" t="s">
        <v>84</v>
      </c>
      <c r="I74" s="813">
        <f>'прил 8'!H108</f>
        <v>15000</v>
      </c>
      <c r="J74" s="813">
        <f>'прил 8'!I108</f>
        <v>15000</v>
      </c>
      <c r="K74" s="335"/>
    </row>
    <row r="75" spans="1:11" s="124" customFormat="1" ht="40.5">
      <c r="A75" s="787" t="s">
        <v>228</v>
      </c>
      <c r="B75" s="821" t="s">
        <v>74</v>
      </c>
      <c r="C75" s="809" t="s">
        <v>75</v>
      </c>
      <c r="D75" s="809" t="s">
        <v>97</v>
      </c>
      <c r="E75" s="835" t="s">
        <v>227</v>
      </c>
      <c r="F75" s="836" t="s">
        <v>316</v>
      </c>
      <c r="G75" s="844" t="s">
        <v>318</v>
      </c>
      <c r="H75" s="809"/>
      <c r="I75" s="811">
        <f>+I76</f>
        <v>3396143</v>
      </c>
      <c r="J75" s="811">
        <f>+J76</f>
        <v>3432647</v>
      </c>
      <c r="K75" s="335"/>
    </row>
    <row r="76" spans="1:11" s="124" customFormat="1" ht="84">
      <c r="A76" s="786" t="s">
        <v>229</v>
      </c>
      <c r="B76" s="823" t="s">
        <v>74</v>
      </c>
      <c r="C76" s="812" t="s">
        <v>75</v>
      </c>
      <c r="D76" s="812" t="s">
        <v>97</v>
      </c>
      <c r="E76" s="685" t="s">
        <v>230</v>
      </c>
      <c r="F76" s="685" t="s">
        <v>316</v>
      </c>
      <c r="G76" s="807" t="s">
        <v>318</v>
      </c>
      <c r="H76" s="812"/>
      <c r="I76" s="813">
        <f>+I77</f>
        <v>3396143</v>
      </c>
      <c r="J76" s="813">
        <f>+J77</f>
        <v>3432647</v>
      </c>
      <c r="K76" s="335"/>
    </row>
    <row r="77" spans="1:256" s="705" customFormat="1" ht="42">
      <c r="A77" s="782" t="s">
        <v>140</v>
      </c>
      <c r="B77" s="812" t="s">
        <v>74</v>
      </c>
      <c r="C77" s="812" t="s">
        <v>75</v>
      </c>
      <c r="D77" s="812">
        <v>13</v>
      </c>
      <c r="E77" s="838" t="s">
        <v>230</v>
      </c>
      <c r="F77" s="839" t="s">
        <v>316</v>
      </c>
      <c r="G77" s="840" t="s">
        <v>324</v>
      </c>
      <c r="H77" s="812"/>
      <c r="I77" s="813">
        <f>SUM(I78:I80)</f>
        <v>3396143</v>
      </c>
      <c r="J77" s="813">
        <f>SUM(J78:J80)</f>
        <v>3432647</v>
      </c>
      <c r="K77" s="335"/>
      <c r="M77" s="706"/>
      <c r="N77" s="706"/>
      <c r="O77" s="706"/>
      <c r="P77" s="706"/>
      <c r="Q77" s="706"/>
      <c r="R77" s="706"/>
      <c r="S77" s="706"/>
      <c r="T77" s="706"/>
      <c r="U77" s="706"/>
      <c r="V77" s="706"/>
      <c r="W77" s="706"/>
      <c r="X77" s="706"/>
      <c r="Y77" s="706"/>
      <c r="Z77" s="706"/>
      <c r="AA77" s="706"/>
      <c r="AB77" s="706"/>
      <c r="AC77" s="706"/>
      <c r="AD77" s="706"/>
      <c r="AE77" s="706"/>
      <c r="AF77" s="706"/>
      <c r="AG77" s="706"/>
      <c r="AH77" s="706"/>
      <c r="AI77" s="706"/>
      <c r="AJ77" s="706"/>
      <c r="AK77" s="706"/>
      <c r="AL77" s="706"/>
      <c r="AM77" s="706"/>
      <c r="AN77" s="706"/>
      <c r="AO77" s="706"/>
      <c r="AP77" s="706"/>
      <c r="AQ77" s="706"/>
      <c r="AR77" s="706"/>
      <c r="AS77" s="706"/>
      <c r="AT77" s="706"/>
      <c r="AU77" s="706"/>
      <c r="AV77" s="706"/>
      <c r="AW77" s="706"/>
      <c r="AX77" s="706"/>
      <c r="AY77" s="706"/>
      <c r="AZ77" s="706"/>
      <c r="BA77" s="706"/>
      <c r="BB77" s="706"/>
      <c r="BC77" s="706"/>
      <c r="BD77" s="706"/>
      <c r="BE77" s="706"/>
      <c r="BF77" s="706"/>
      <c r="BG77" s="706"/>
      <c r="BH77" s="706"/>
      <c r="BI77" s="706"/>
      <c r="BJ77" s="706"/>
      <c r="BK77" s="706"/>
      <c r="BL77" s="706"/>
      <c r="BM77" s="706"/>
      <c r="BN77" s="706"/>
      <c r="BO77" s="706"/>
      <c r="BP77" s="706"/>
      <c r="BQ77" s="706"/>
      <c r="BR77" s="706"/>
      <c r="BS77" s="706"/>
      <c r="BT77" s="706"/>
      <c r="BU77" s="706"/>
      <c r="BV77" s="706"/>
      <c r="BW77" s="706"/>
      <c r="BX77" s="706"/>
      <c r="BY77" s="706"/>
      <c r="BZ77" s="706"/>
      <c r="CA77" s="706"/>
      <c r="CB77" s="706"/>
      <c r="CC77" s="706"/>
      <c r="CD77" s="706"/>
      <c r="CE77" s="706"/>
      <c r="CF77" s="706"/>
      <c r="CG77" s="706"/>
      <c r="CH77" s="706"/>
      <c r="CI77" s="706"/>
      <c r="CJ77" s="706"/>
      <c r="CK77" s="706"/>
      <c r="CL77" s="706"/>
      <c r="CM77" s="706"/>
      <c r="CN77" s="706"/>
      <c r="CO77" s="706"/>
      <c r="CP77" s="706"/>
      <c r="CQ77" s="706"/>
      <c r="CR77" s="706"/>
      <c r="CS77" s="706"/>
      <c r="CT77" s="706"/>
      <c r="CU77" s="706"/>
      <c r="CV77" s="706"/>
      <c r="CW77" s="706"/>
      <c r="CX77" s="706"/>
      <c r="CY77" s="706"/>
      <c r="CZ77" s="706"/>
      <c r="DA77" s="706"/>
      <c r="DB77" s="706"/>
      <c r="DC77" s="706"/>
      <c r="DD77" s="706"/>
      <c r="DE77" s="706"/>
      <c r="DF77" s="706"/>
      <c r="DG77" s="706"/>
      <c r="DH77" s="706"/>
      <c r="DI77" s="706"/>
      <c r="DJ77" s="706"/>
      <c r="DK77" s="706"/>
      <c r="DL77" s="706"/>
      <c r="DM77" s="706"/>
      <c r="DN77" s="706"/>
      <c r="DO77" s="706"/>
      <c r="DP77" s="706"/>
      <c r="DQ77" s="706"/>
      <c r="DR77" s="706"/>
      <c r="DS77" s="706"/>
      <c r="DT77" s="706"/>
      <c r="DU77" s="706"/>
      <c r="DV77" s="706"/>
      <c r="DW77" s="706"/>
      <c r="DX77" s="706"/>
      <c r="DY77" s="706"/>
      <c r="DZ77" s="706"/>
      <c r="EA77" s="706"/>
      <c r="EB77" s="706"/>
      <c r="EC77" s="706"/>
      <c r="ED77" s="706"/>
      <c r="EE77" s="706"/>
      <c r="EF77" s="706"/>
      <c r="EG77" s="706"/>
      <c r="EH77" s="706"/>
      <c r="EI77" s="706"/>
      <c r="EJ77" s="706"/>
      <c r="EK77" s="706"/>
      <c r="EL77" s="706"/>
      <c r="EM77" s="706"/>
      <c r="EN77" s="706"/>
      <c r="EO77" s="706"/>
      <c r="EP77" s="706"/>
      <c r="EQ77" s="706"/>
      <c r="ER77" s="706"/>
      <c r="ES77" s="706"/>
      <c r="ET77" s="706"/>
      <c r="EU77" s="706"/>
      <c r="EV77" s="706"/>
      <c r="EW77" s="706"/>
      <c r="EX77" s="706"/>
      <c r="EY77" s="706"/>
      <c r="EZ77" s="706"/>
      <c r="FA77" s="706"/>
      <c r="FB77" s="706"/>
      <c r="FC77" s="706"/>
      <c r="FD77" s="706"/>
      <c r="FE77" s="706"/>
      <c r="FF77" s="706"/>
      <c r="FG77" s="706"/>
      <c r="FH77" s="706"/>
      <c r="FI77" s="706"/>
      <c r="FJ77" s="706"/>
      <c r="FK77" s="706"/>
      <c r="FL77" s="706"/>
      <c r="FM77" s="706"/>
      <c r="FN77" s="706"/>
      <c r="FO77" s="706"/>
      <c r="FP77" s="706"/>
      <c r="FQ77" s="706"/>
      <c r="FR77" s="706"/>
      <c r="FS77" s="706"/>
      <c r="FT77" s="706"/>
      <c r="FU77" s="706"/>
      <c r="FV77" s="706"/>
      <c r="FW77" s="706"/>
      <c r="FX77" s="706"/>
      <c r="FY77" s="706"/>
      <c r="FZ77" s="706"/>
      <c r="GA77" s="706"/>
      <c r="GB77" s="706"/>
      <c r="GC77" s="706"/>
      <c r="GD77" s="706"/>
      <c r="GE77" s="706"/>
      <c r="GF77" s="706"/>
      <c r="GG77" s="706"/>
      <c r="GH77" s="706"/>
      <c r="GI77" s="706"/>
      <c r="GJ77" s="706"/>
      <c r="GK77" s="706"/>
      <c r="GL77" s="706"/>
      <c r="GM77" s="706"/>
      <c r="GN77" s="706"/>
      <c r="GO77" s="706"/>
      <c r="GP77" s="706"/>
      <c r="GQ77" s="706"/>
      <c r="GR77" s="706"/>
      <c r="GS77" s="706"/>
      <c r="GT77" s="706"/>
      <c r="GU77" s="706"/>
      <c r="GV77" s="706"/>
      <c r="GW77" s="706"/>
      <c r="GX77" s="706"/>
      <c r="GY77" s="706"/>
      <c r="GZ77" s="706"/>
      <c r="HA77" s="706"/>
      <c r="HB77" s="706"/>
      <c r="HC77" s="706"/>
      <c r="HD77" s="706"/>
      <c r="HE77" s="706"/>
      <c r="HF77" s="706"/>
      <c r="HG77" s="706"/>
      <c r="HH77" s="706"/>
      <c r="HI77" s="706"/>
      <c r="HJ77" s="706"/>
      <c r="HK77" s="706"/>
      <c r="HL77" s="706"/>
      <c r="HM77" s="706"/>
      <c r="HN77" s="706"/>
      <c r="HO77" s="706"/>
      <c r="HP77" s="706"/>
      <c r="HQ77" s="706"/>
      <c r="HR77" s="706"/>
      <c r="HS77" s="706"/>
      <c r="HT77" s="706"/>
      <c r="HU77" s="706"/>
      <c r="HV77" s="706"/>
      <c r="HW77" s="706"/>
      <c r="HX77" s="706"/>
      <c r="HY77" s="706"/>
      <c r="HZ77" s="706"/>
      <c r="IA77" s="706"/>
      <c r="IB77" s="706"/>
      <c r="IC77" s="706"/>
      <c r="ID77" s="706"/>
      <c r="IE77" s="706"/>
      <c r="IF77" s="706"/>
      <c r="IG77" s="706"/>
      <c r="IH77" s="706"/>
      <c r="II77" s="706"/>
      <c r="IJ77" s="706"/>
      <c r="IK77" s="706"/>
      <c r="IL77" s="706"/>
      <c r="IM77" s="706"/>
      <c r="IN77" s="706"/>
      <c r="IO77" s="706"/>
      <c r="IP77" s="706"/>
      <c r="IQ77" s="706"/>
      <c r="IR77" s="706"/>
      <c r="IS77" s="706"/>
      <c r="IT77" s="706"/>
      <c r="IU77" s="706"/>
      <c r="IV77" s="706"/>
    </row>
    <row r="78" spans="1:256" s="705" customFormat="1" ht="75.75" customHeight="1">
      <c r="A78" s="781" t="s">
        <v>82</v>
      </c>
      <c r="B78" s="812" t="s">
        <v>74</v>
      </c>
      <c r="C78" s="812" t="s">
        <v>75</v>
      </c>
      <c r="D78" s="812">
        <v>13</v>
      </c>
      <c r="E78" s="685" t="s">
        <v>230</v>
      </c>
      <c r="F78" s="685" t="s">
        <v>316</v>
      </c>
      <c r="G78" s="807" t="s">
        <v>324</v>
      </c>
      <c r="H78" s="812" t="s">
        <v>77</v>
      </c>
      <c r="I78" s="813">
        <f>'прил 7'!H112</f>
        <v>3065559</v>
      </c>
      <c r="J78" s="813">
        <f>'прил 7'!H112</f>
        <v>3065559</v>
      </c>
      <c r="K78" s="335"/>
      <c r="M78" s="706"/>
      <c r="N78" s="706"/>
      <c r="O78" s="706"/>
      <c r="P78" s="706"/>
      <c r="Q78" s="706"/>
      <c r="R78" s="706"/>
      <c r="S78" s="706"/>
      <c r="T78" s="706"/>
      <c r="U78" s="706"/>
      <c r="V78" s="706"/>
      <c r="W78" s="706"/>
      <c r="X78" s="706"/>
      <c r="Y78" s="706"/>
      <c r="Z78" s="706"/>
      <c r="AA78" s="706"/>
      <c r="AB78" s="706"/>
      <c r="AC78" s="706"/>
      <c r="AD78" s="706"/>
      <c r="AE78" s="706"/>
      <c r="AF78" s="706"/>
      <c r="AG78" s="706"/>
      <c r="AH78" s="706"/>
      <c r="AI78" s="706"/>
      <c r="AJ78" s="706"/>
      <c r="AK78" s="706"/>
      <c r="AL78" s="706"/>
      <c r="AM78" s="706"/>
      <c r="AN78" s="706"/>
      <c r="AO78" s="706"/>
      <c r="AP78" s="706"/>
      <c r="AQ78" s="706"/>
      <c r="AR78" s="706"/>
      <c r="AS78" s="706"/>
      <c r="AT78" s="706"/>
      <c r="AU78" s="706"/>
      <c r="AV78" s="706"/>
      <c r="AW78" s="706"/>
      <c r="AX78" s="706"/>
      <c r="AY78" s="706"/>
      <c r="AZ78" s="706"/>
      <c r="BA78" s="706"/>
      <c r="BB78" s="706"/>
      <c r="BC78" s="706"/>
      <c r="BD78" s="706"/>
      <c r="BE78" s="706"/>
      <c r="BF78" s="706"/>
      <c r="BG78" s="706"/>
      <c r="BH78" s="706"/>
      <c r="BI78" s="706"/>
      <c r="BJ78" s="706"/>
      <c r="BK78" s="706"/>
      <c r="BL78" s="706"/>
      <c r="BM78" s="706"/>
      <c r="BN78" s="706"/>
      <c r="BO78" s="706"/>
      <c r="BP78" s="706"/>
      <c r="BQ78" s="706"/>
      <c r="BR78" s="706"/>
      <c r="BS78" s="706"/>
      <c r="BT78" s="706"/>
      <c r="BU78" s="706"/>
      <c r="BV78" s="706"/>
      <c r="BW78" s="706"/>
      <c r="BX78" s="706"/>
      <c r="BY78" s="706"/>
      <c r="BZ78" s="706"/>
      <c r="CA78" s="706"/>
      <c r="CB78" s="706"/>
      <c r="CC78" s="706"/>
      <c r="CD78" s="706"/>
      <c r="CE78" s="706"/>
      <c r="CF78" s="706"/>
      <c r="CG78" s="706"/>
      <c r="CH78" s="706"/>
      <c r="CI78" s="706"/>
      <c r="CJ78" s="706"/>
      <c r="CK78" s="706"/>
      <c r="CL78" s="706"/>
      <c r="CM78" s="706"/>
      <c r="CN78" s="706"/>
      <c r="CO78" s="706"/>
      <c r="CP78" s="706"/>
      <c r="CQ78" s="706"/>
      <c r="CR78" s="706"/>
      <c r="CS78" s="706"/>
      <c r="CT78" s="706"/>
      <c r="CU78" s="706"/>
      <c r="CV78" s="706"/>
      <c r="CW78" s="706"/>
      <c r="CX78" s="706"/>
      <c r="CY78" s="706"/>
      <c r="CZ78" s="706"/>
      <c r="DA78" s="706"/>
      <c r="DB78" s="706"/>
      <c r="DC78" s="706"/>
      <c r="DD78" s="706"/>
      <c r="DE78" s="706"/>
      <c r="DF78" s="706"/>
      <c r="DG78" s="706"/>
      <c r="DH78" s="706"/>
      <c r="DI78" s="706"/>
      <c r="DJ78" s="706"/>
      <c r="DK78" s="706"/>
      <c r="DL78" s="706"/>
      <c r="DM78" s="706"/>
      <c r="DN78" s="706"/>
      <c r="DO78" s="706"/>
      <c r="DP78" s="706"/>
      <c r="DQ78" s="706"/>
      <c r="DR78" s="706"/>
      <c r="DS78" s="706"/>
      <c r="DT78" s="706"/>
      <c r="DU78" s="706"/>
      <c r="DV78" s="706"/>
      <c r="DW78" s="706"/>
      <c r="DX78" s="706"/>
      <c r="DY78" s="706"/>
      <c r="DZ78" s="706"/>
      <c r="EA78" s="706"/>
      <c r="EB78" s="706"/>
      <c r="EC78" s="706"/>
      <c r="ED78" s="706"/>
      <c r="EE78" s="706"/>
      <c r="EF78" s="706"/>
      <c r="EG78" s="706"/>
      <c r="EH78" s="706"/>
      <c r="EI78" s="706"/>
      <c r="EJ78" s="706"/>
      <c r="EK78" s="706"/>
      <c r="EL78" s="706"/>
      <c r="EM78" s="706"/>
      <c r="EN78" s="706"/>
      <c r="EO78" s="706"/>
      <c r="EP78" s="706"/>
      <c r="EQ78" s="706"/>
      <c r="ER78" s="706"/>
      <c r="ES78" s="706"/>
      <c r="ET78" s="706"/>
      <c r="EU78" s="706"/>
      <c r="EV78" s="706"/>
      <c r="EW78" s="706"/>
      <c r="EX78" s="706"/>
      <c r="EY78" s="706"/>
      <c r="EZ78" s="706"/>
      <c r="FA78" s="706"/>
      <c r="FB78" s="706"/>
      <c r="FC78" s="706"/>
      <c r="FD78" s="706"/>
      <c r="FE78" s="706"/>
      <c r="FF78" s="706"/>
      <c r="FG78" s="706"/>
      <c r="FH78" s="706"/>
      <c r="FI78" s="706"/>
      <c r="FJ78" s="706"/>
      <c r="FK78" s="706"/>
      <c r="FL78" s="706"/>
      <c r="FM78" s="706"/>
      <c r="FN78" s="706"/>
      <c r="FO78" s="706"/>
      <c r="FP78" s="706"/>
      <c r="FQ78" s="706"/>
      <c r="FR78" s="706"/>
      <c r="FS78" s="706"/>
      <c r="FT78" s="706"/>
      <c r="FU78" s="706"/>
      <c r="FV78" s="706"/>
      <c r="FW78" s="706"/>
      <c r="FX78" s="706"/>
      <c r="FY78" s="706"/>
      <c r="FZ78" s="706"/>
      <c r="GA78" s="706"/>
      <c r="GB78" s="706"/>
      <c r="GC78" s="706"/>
      <c r="GD78" s="706"/>
      <c r="GE78" s="706"/>
      <c r="GF78" s="706"/>
      <c r="GG78" s="706"/>
      <c r="GH78" s="706"/>
      <c r="GI78" s="706"/>
      <c r="GJ78" s="706"/>
      <c r="GK78" s="706"/>
      <c r="GL78" s="706"/>
      <c r="GM78" s="706"/>
      <c r="GN78" s="706"/>
      <c r="GO78" s="706"/>
      <c r="GP78" s="706"/>
      <c r="GQ78" s="706"/>
      <c r="GR78" s="706"/>
      <c r="GS78" s="706"/>
      <c r="GT78" s="706"/>
      <c r="GU78" s="706"/>
      <c r="GV78" s="706"/>
      <c r="GW78" s="706"/>
      <c r="GX78" s="706"/>
      <c r="GY78" s="706"/>
      <c r="GZ78" s="706"/>
      <c r="HA78" s="706"/>
      <c r="HB78" s="706"/>
      <c r="HC78" s="706"/>
      <c r="HD78" s="706"/>
      <c r="HE78" s="706"/>
      <c r="HF78" s="706"/>
      <c r="HG78" s="706"/>
      <c r="HH78" s="706"/>
      <c r="HI78" s="706"/>
      <c r="HJ78" s="706"/>
      <c r="HK78" s="706"/>
      <c r="HL78" s="706"/>
      <c r="HM78" s="706"/>
      <c r="HN78" s="706"/>
      <c r="HO78" s="706"/>
      <c r="HP78" s="706"/>
      <c r="HQ78" s="706"/>
      <c r="HR78" s="706"/>
      <c r="HS78" s="706"/>
      <c r="HT78" s="706"/>
      <c r="HU78" s="706"/>
      <c r="HV78" s="706"/>
      <c r="HW78" s="706"/>
      <c r="HX78" s="706"/>
      <c r="HY78" s="706"/>
      <c r="HZ78" s="706"/>
      <c r="IA78" s="706"/>
      <c r="IB78" s="706"/>
      <c r="IC78" s="706"/>
      <c r="ID78" s="706"/>
      <c r="IE78" s="706"/>
      <c r="IF78" s="706"/>
      <c r="IG78" s="706"/>
      <c r="IH78" s="706"/>
      <c r="II78" s="706"/>
      <c r="IJ78" s="706"/>
      <c r="IK78" s="706"/>
      <c r="IL78" s="706"/>
      <c r="IM78" s="706"/>
      <c r="IN78" s="706"/>
      <c r="IO78" s="706"/>
      <c r="IP78" s="706"/>
      <c r="IQ78" s="706"/>
      <c r="IR78" s="706"/>
      <c r="IS78" s="706"/>
      <c r="IT78" s="706"/>
      <c r="IU78" s="706"/>
      <c r="IV78" s="706"/>
    </row>
    <row r="79" spans="1:256" s="705" customFormat="1" ht="42">
      <c r="A79" s="782" t="s">
        <v>432</v>
      </c>
      <c r="B79" s="812" t="s">
        <v>74</v>
      </c>
      <c r="C79" s="812" t="s">
        <v>75</v>
      </c>
      <c r="D79" s="812">
        <v>13</v>
      </c>
      <c r="E79" s="838" t="s">
        <v>230</v>
      </c>
      <c r="F79" s="839" t="s">
        <v>316</v>
      </c>
      <c r="G79" s="840" t="s">
        <v>324</v>
      </c>
      <c r="H79" s="812" t="s">
        <v>84</v>
      </c>
      <c r="I79" s="813">
        <f>'прил 8'!H114</f>
        <v>325864</v>
      </c>
      <c r="J79" s="813">
        <f>'прил 8'!I114</f>
        <v>362368</v>
      </c>
      <c r="K79" s="335"/>
      <c r="M79" s="706"/>
      <c r="N79" s="706"/>
      <c r="O79" s="706"/>
      <c r="P79" s="706"/>
      <c r="Q79" s="706"/>
      <c r="R79" s="706"/>
      <c r="S79" s="706"/>
      <c r="T79" s="706"/>
      <c r="U79" s="706"/>
      <c r="V79" s="706"/>
      <c r="W79" s="706"/>
      <c r="X79" s="706"/>
      <c r="Y79" s="706"/>
      <c r="Z79" s="706"/>
      <c r="AA79" s="706"/>
      <c r="AB79" s="706"/>
      <c r="AC79" s="706"/>
      <c r="AD79" s="706"/>
      <c r="AE79" s="706"/>
      <c r="AF79" s="706"/>
      <c r="AG79" s="706"/>
      <c r="AH79" s="706"/>
      <c r="AI79" s="706"/>
      <c r="AJ79" s="706"/>
      <c r="AK79" s="706"/>
      <c r="AL79" s="706"/>
      <c r="AM79" s="706"/>
      <c r="AN79" s="706"/>
      <c r="AO79" s="706"/>
      <c r="AP79" s="706"/>
      <c r="AQ79" s="706"/>
      <c r="AR79" s="706"/>
      <c r="AS79" s="706"/>
      <c r="AT79" s="706"/>
      <c r="AU79" s="706"/>
      <c r="AV79" s="706"/>
      <c r="AW79" s="706"/>
      <c r="AX79" s="706"/>
      <c r="AY79" s="706"/>
      <c r="AZ79" s="706"/>
      <c r="BA79" s="706"/>
      <c r="BB79" s="706"/>
      <c r="BC79" s="706"/>
      <c r="BD79" s="706"/>
      <c r="BE79" s="706"/>
      <c r="BF79" s="706"/>
      <c r="BG79" s="706"/>
      <c r="BH79" s="706"/>
      <c r="BI79" s="706"/>
      <c r="BJ79" s="706"/>
      <c r="BK79" s="706"/>
      <c r="BL79" s="706"/>
      <c r="BM79" s="706"/>
      <c r="BN79" s="706"/>
      <c r="BO79" s="706"/>
      <c r="BP79" s="706"/>
      <c r="BQ79" s="706"/>
      <c r="BR79" s="706"/>
      <c r="BS79" s="706"/>
      <c r="BT79" s="706"/>
      <c r="BU79" s="706"/>
      <c r="BV79" s="706"/>
      <c r="BW79" s="706"/>
      <c r="BX79" s="706"/>
      <c r="BY79" s="706"/>
      <c r="BZ79" s="706"/>
      <c r="CA79" s="706"/>
      <c r="CB79" s="706"/>
      <c r="CC79" s="706"/>
      <c r="CD79" s="706"/>
      <c r="CE79" s="706"/>
      <c r="CF79" s="706"/>
      <c r="CG79" s="706"/>
      <c r="CH79" s="706"/>
      <c r="CI79" s="706"/>
      <c r="CJ79" s="706"/>
      <c r="CK79" s="706"/>
      <c r="CL79" s="706"/>
      <c r="CM79" s="706"/>
      <c r="CN79" s="706"/>
      <c r="CO79" s="706"/>
      <c r="CP79" s="706"/>
      <c r="CQ79" s="706"/>
      <c r="CR79" s="706"/>
      <c r="CS79" s="706"/>
      <c r="CT79" s="706"/>
      <c r="CU79" s="706"/>
      <c r="CV79" s="706"/>
      <c r="CW79" s="706"/>
      <c r="CX79" s="706"/>
      <c r="CY79" s="706"/>
      <c r="CZ79" s="706"/>
      <c r="DA79" s="706"/>
      <c r="DB79" s="706"/>
      <c r="DC79" s="706"/>
      <c r="DD79" s="706"/>
      <c r="DE79" s="706"/>
      <c r="DF79" s="706"/>
      <c r="DG79" s="706"/>
      <c r="DH79" s="706"/>
      <c r="DI79" s="706"/>
      <c r="DJ79" s="706"/>
      <c r="DK79" s="706"/>
      <c r="DL79" s="706"/>
      <c r="DM79" s="706"/>
      <c r="DN79" s="706"/>
      <c r="DO79" s="706"/>
      <c r="DP79" s="706"/>
      <c r="DQ79" s="706"/>
      <c r="DR79" s="706"/>
      <c r="DS79" s="706"/>
      <c r="DT79" s="706"/>
      <c r="DU79" s="706"/>
      <c r="DV79" s="706"/>
      <c r="DW79" s="706"/>
      <c r="DX79" s="706"/>
      <c r="DY79" s="706"/>
      <c r="DZ79" s="706"/>
      <c r="EA79" s="706"/>
      <c r="EB79" s="706"/>
      <c r="EC79" s="706"/>
      <c r="ED79" s="706"/>
      <c r="EE79" s="706"/>
      <c r="EF79" s="706"/>
      <c r="EG79" s="706"/>
      <c r="EH79" s="706"/>
      <c r="EI79" s="706"/>
      <c r="EJ79" s="706"/>
      <c r="EK79" s="706"/>
      <c r="EL79" s="706"/>
      <c r="EM79" s="706"/>
      <c r="EN79" s="706"/>
      <c r="EO79" s="706"/>
      <c r="EP79" s="706"/>
      <c r="EQ79" s="706"/>
      <c r="ER79" s="706"/>
      <c r="ES79" s="706"/>
      <c r="ET79" s="706"/>
      <c r="EU79" s="706"/>
      <c r="EV79" s="706"/>
      <c r="EW79" s="706"/>
      <c r="EX79" s="706"/>
      <c r="EY79" s="706"/>
      <c r="EZ79" s="706"/>
      <c r="FA79" s="706"/>
      <c r="FB79" s="706"/>
      <c r="FC79" s="706"/>
      <c r="FD79" s="706"/>
      <c r="FE79" s="706"/>
      <c r="FF79" s="706"/>
      <c r="FG79" s="706"/>
      <c r="FH79" s="706"/>
      <c r="FI79" s="706"/>
      <c r="FJ79" s="706"/>
      <c r="FK79" s="706"/>
      <c r="FL79" s="706"/>
      <c r="FM79" s="706"/>
      <c r="FN79" s="706"/>
      <c r="FO79" s="706"/>
      <c r="FP79" s="706"/>
      <c r="FQ79" s="706"/>
      <c r="FR79" s="706"/>
      <c r="FS79" s="706"/>
      <c r="FT79" s="706"/>
      <c r="FU79" s="706"/>
      <c r="FV79" s="706"/>
      <c r="FW79" s="706"/>
      <c r="FX79" s="706"/>
      <c r="FY79" s="706"/>
      <c r="FZ79" s="706"/>
      <c r="GA79" s="706"/>
      <c r="GB79" s="706"/>
      <c r="GC79" s="706"/>
      <c r="GD79" s="706"/>
      <c r="GE79" s="706"/>
      <c r="GF79" s="706"/>
      <c r="GG79" s="706"/>
      <c r="GH79" s="706"/>
      <c r="GI79" s="706"/>
      <c r="GJ79" s="706"/>
      <c r="GK79" s="706"/>
      <c r="GL79" s="706"/>
      <c r="GM79" s="706"/>
      <c r="GN79" s="706"/>
      <c r="GO79" s="706"/>
      <c r="GP79" s="706"/>
      <c r="GQ79" s="706"/>
      <c r="GR79" s="706"/>
      <c r="GS79" s="706"/>
      <c r="GT79" s="706"/>
      <c r="GU79" s="706"/>
      <c r="GV79" s="706"/>
      <c r="GW79" s="706"/>
      <c r="GX79" s="706"/>
      <c r="GY79" s="706"/>
      <c r="GZ79" s="706"/>
      <c r="HA79" s="706"/>
      <c r="HB79" s="706"/>
      <c r="HC79" s="706"/>
      <c r="HD79" s="706"/>
      <c r="HE79" s="706"/>
      <c r="HF79" s="706"/>
      <c r="HG79" s="706"/>
      <c r="HH79" s="706"/>
      <c r="HI79" s="706"/>
      <c r="HJ79" s="706"/>
      <c r="HK79" s="706"/>
      <c r="HL79" s="706"/>
      <c r="HM79" s="706"/>
      <c r="HN79" s="706"/>
      <c r="HO79" s="706"/>
      <c r="HP79" s="706"/>
      <c r="HQ79" s="706"/>
      <c r="HR79" s="706"/>
      <c r="HS79" s="706"/>
      <c r="HT79" s="706"/>
      <c r="HU79" s="706"/>
      <c r="HV79" s="706"/>
      <c r="HW79" s="706"/>
      <c r="HX79" s="706"/>
      <c r="HY79" s="706"/>
      <c r="HZ79" s="706"/>
      <c r="IA79" s="706"/>
      <c r="IB79" s="706"/>
      <c r="IC79" s="706"/>
      <c r="ID79" s="706"/>
      <c r="IE79" s="706"/>
      <c r="IF79" s="706"/>
      <c r="IG79" s="706"/>
      <c r="IH79" s="706"/>
      <c r="II79" s="706"/>
      <c r="IJ79" s="706"/>
      <c r="IK79" s="706"/>
      <c r="IL79" s="706"/>
      <c r="IM79" s="706"/>
      <c r="IN79" s="706"/>
      <c r="IO79" s="706"/>
      <c r="IP79" s="706"/>
      <c r="IQ79" s="706"/>
      <c r="IR79" s="706"/>
      <c r="IS79" s="706"/>
      <c r="IT79" s="706"/>
      <c r="IU79" s="706"/>
      <c r="IV79" s="706"/>
    </row>
    <row r="80" spans="1:256" s="705" customFormat="1" ht="21">
      <c r="A80" s="782" t="s">
        <v>85</v>
      </c>
      <c r="B80" s="812" t="s">
        <v>74</v>
      </c>
      <c r="C80" s="812" t="s">
        <v>75</v>
      </c>
      <c r="D80" s="812">
        <v>13</v>
      </c>
      <c r="E80" s="685" t="s">
        <v>230</v>
      </c>
      <c r="F80" s="685" t="s">
        <v>316</v>
      </c>
      <c r="G80" s="807" t="s">
        <v>324</v>
      </c>
      <c r="H80" s="812" t="s">
        <v>86</v>
      </c>
      <c r="I80" s="813">
        <f>'прил 8'!H115</f>
        <v>4720</v>
      </c>
      <c r="J80" s="813">
        <f>'прил 8'!I115</f>
        <v>4720</v>
      </c>
      <c r="K80" s="335"/>
      <c r="M80" s="706"/>
      <c r="N80" s="706"/>
      <c r="O80" s="706"/>
      <c r="P80" s="706"/>
      <c r="Q80" s="706"/>
      <c r="R80" s="706"/>
      <c r="S80" s="706"/>
      <c r="T80" s="706"/>
      <c r="U80" s="706"/>
      <c r="V80" s="706"/>
      <c r="W80" s="706"/>
      <c r="X80" s="706"/>
      <c r="Y80" s="706"/>
      <c r="Z80" s="706"/>
      <c r="AA80" s="706"/>
      <c r="AB80" s="706"/>
      <c r="AC80" s="706"/>
      <c r="AD80" s="706"/>
      <c r="AE80" s="706"/>
      <c r="AF80" s="706"/>
      <c r="AG80" s="706"/>
      <c r="AH80" s="706"/>
      <c r="AI80" s="706"/>
      <c r="AJ80" s="706"/>
      <c r="AK80" s="706"/>
      <c r="AL80" s="706"/>
      <c r="AM80" s="706"/>
      <c r="AN80" s="706"/>
      <c r="AO80" s="706"/>
      <c r="AP80" s="706"/>
      <c r="AQ80" s="706"/>
      <c r="AR80" s="706"/>
      <c r="AS80" s="706"/>
      <c r="AT80" s="706"/>
      <c r="AU80" s="706"/>
      <c r="AV80" s="706"/>
      <c r="AW80" s="706"/>
      <c r="AX80" s="706"/>
      <c r="AY80" s="706"/>
      <c r="AZ80" s="706"/>
      <c r="BA80" s="706"/>
      <c r="BB80" s="706"/>
      <c r="BC80" s="706"/>
      <c r="BD80" s="706"/>
      <c r="BE80" s="706"/>
      <c r="BF80" s="706"/>
      <c r="BG80" s="706"/>
      <c r="BH80" s="706"/>
      <c r="BI80" s="706"/>
      <c r="BJ80" s="706"/>
      <c r="BK80" s="706"/>
      <c r="BL80" s="706"/>
      <c r="BM80" s="706"/>
      <c r="BN80" s="706"/>
      <c r="BO80" s="706"/>
      <c r="BP80" s="706"/>
      <c r="BQ80" s="706"/>
      <c r="BR80" s="706"/>
      <c r="BS80" s="706"/>
      <c r="BT80" s="706"/>
      <c r="BU80" s="706"/>
      <c r="BV80" s="706"/>
      <c r="BW80" s="706"/>
      <c r="BX80" s="706"/>
      <c r="BY80" s="706"/>
      <c r="BZ80" s="706"/>
      <c r="CA80" s="706"/>
      <c r="CB80" s="706"/>
      <c r="CC80" s="706"/>
      <c r="CD80" s="706"/>
      <c r="CE80" s="706"/>
      <c r="CF80" s="706"/>
      <c r="CG80" s="706"/>
      <c r="CH80" s="706"/>
      <c r="CI80" s="706"/>
      <c r="CJ80" s="706"/>
      <c r="CK80" s="706"/>
      <c r="CL80" s="706"/>
      <c r="CM80" s="706"/>
      <c r="CN80" s="706"/>
      <c r="CO80" s="706"/>
      <c r="CP80" s="706"/>
      <c r="CQ80" s="706"/>
      <c r="CR80" s="706"/>
      <c r="CS80" s="706"/>
      <c r="CT80" s="706"/>
      <c r="CU80" s="706"/>
      <c r="CV80" s="706"/>
      <c r="CW80" s="706"/>
      <c r="CX80" s="706"/>
      <c r="CY80" s="706"/>
      <c r="CZ80" s="706"/>
      <c r="DA80" s="706"/>
      <c r="DB80" s="706"/>
      <c r="DC80" s="706"/>
      <c r="DD80" s="706"/>
      <c r="DE80" s="706"/>
      <c r="DF80" s="706"/>
      <c r="DG80" s="706"/>
      <c r="DH80" s="706"/>
      <c r="DI80" s="706"/>
      <c r="DJ80" s="706"/>
      <c r="DK80" s="706"/>
      <c r="DL80" s="706"/>
      <c r="DM80" s="706"/>
      <c r="DN80" s="706"/>
      <c r="DO80" s="706"/>
      <c r="DP80" s="706"/>
      <c r="DQ80" s="706"/>
      <c r="DR80" s="706"/>
      <c r="DS80" s="706"/>
      <c r="DT80" s="706"/>
      <c r="DU80" s="706"/>
      <c r="DV80" s="706"/>
      <c r="DW80" s="706"/>
      <c r="DX80" s="706"/>
      <c r="DY80" s="706"/>
      <c r="DZ80" s="706"/>
      <c r="EA80" s="706"/>
      <c r="EB80" s="706"/>
      <c r="EC80" s="706"/>
      <c r="ED80" s="706"/>
      <c r="EE80" s="706"/>
      <c r="EF80" s="706"/>
      <c r="EG80" s="706"/>
      <c r="EH80" s="706"/>
      <c r="EI80" s="706"/>
      <c r="EJ80" s="706"/>
      <c r="EK80" s="706"/>
      <c r="EL80" s="706"/>
      <c r="EM80" s="706"/>
      <c r="EN80" s="706"/>
      <c r="EO80" s="706"/>
      <c r="EP80" s="706"/>
      <c r="EQ80" s="706"/>
      <c r="ER80" s="706"/>
      <c r="ES80" s="706"/>
      <c r="ET80" s="706"/>
      <c r="EU80" s="706"/>
      <c r="EV80" s="706"/>
      <c r="EW80" s="706"/>
      <c r="EX80" s="706"/>
      <c r="EY80" s="706"/>
      <c r="EZ80" s="706"/>
      <c r="FA80" s="706"/>
      <c r="FB80" s="706"/>
      <c r="FC80" s="706"/>
      <c r="FD80" s="706"/>
      <c r="FE80" s="706"/>
      <c r="FF80" s="706"/>
      <c r="FG80" s="706"/>
      <c r="FH80" s="706"/>
      <c r="FI80" s="706"/>
      <c r="FJ80" s="706"/>
      <c r="FK80" s="706"/>
      <c r="FL80" s="706"/>
      <c r="FM80" s="706"/>
      <c r="FN80" s="706"/>
      <c r="FO80" s="706"/>
      <c r="FP80" s="706"/>
      <c r="FQ80" s="706"/>
      <c r="FR80" s="706"/>
      <c r="FS80" s="706"/>
      <c r="FT80" s="706"/>
      <c r="FU80" s="706"/>
      <c r="FV80" s="706"/>
      <c r="FW80" s="706"/>
      <c r="FX80" s="706"/>
      <c r="FY80" s="706"/>
      <c r="FZ80" s="706"/>
      <c r="GA80" s="706"/>
      <c r="GB80" s="706"/>
      <c r="GC80" s="706"/>
      <c r="GD80" s="706"/>
      <c r="GE80" s="706"/>
      <c r="GF80" s="706"/>
      <c r="GG80" s="706"/>
      <c r="GH80" s="706"/>
      <c r="GI80" s="706"/>
      <c r="GJ80" s="706"/>
      <c r="GK80" s="706"/>
      <c r="GL80" s="706"/>
      <c r="GM80" s="706"/>
      <c r="GN80" s="706"/>
      <c r="GO80" s="706"/>
      <c r="GP80" s="706"/>
      <c r="GQ80" s="706"/>
      <c r="GR80" s="706"/>
      <c r="GS80" s="706"/>
      <c r="GT80" s="706"/>
      <c r="GU80" s="706"/>
      <c r="GV80" s="706"/>
      <c r="GW80" s="706"/>
      <c r="GX80" s="706"/>
      <c r="GY80" s="706"/>
      <c r="GZ80" s="706"/>
      <c r="HA80" s="706"/>
      <c r="HB80" s="706"/>
      <c r="HC80" s="706"/>
      <c r="HD80" s="706"/>
      <c r="HE80" s="706"/>
      <c r="HF80" s="706"/>
      <c r="HG80" s="706"/>
      <c r="HH80" s="706"/>
      <c r="HI80" s="706"/>
      <c r="HJ80" s="706"/>
      <c r="HK80" s="706"/>
      <c r="HL80" s="706"/>
      <c r="HM80" s="706"/>
      <c r="HN80" s="706"/>
      <c r="HO80" s="706"/>
      <c r="HP80" s="706"/>
      <c r="HQ80" s="706"/>
      <c r="HR80" s="706"/>
      <c r="HS80" s="706"/>
      <c r="HT80" s="706"/>
      <c r="HU80" s="706"/>
      <c r="HV80" s="706"/>
      <c r="HW80" s="706"/>
      <c r="HX80" s="706"/>
      <c r="HY80" s="706"/>
      <c r="HZ80" s="706"/>
      <c r="IA80" s="706"/>
      <c r="IB80" s="706"/>
      <c r="IC80" s="706"/>
      <c r="ID80" s="706"/>
      <c r="IE80" s="706"/>
      <c r="IF80" s="706"/>
      <c r="IG80" s="706"/>
      <c r="IH80" s="706"/>
      <c r="II80" s="706"/>
      <c r="IJ80" s="706"/>
      <c r="IK80" s="706"/>
      <c r="IL80" s="706"/>
      <c r="IM80" s="706"/>
      <c r="IN80" s="706"/>
      <c r="IO80" s="706"/>
      <c r="IP80" s="706"/>
      <c r="IQ80" s="706"/>
      <c r="IR80" s="706"/>
      <c r="IS80" s="706"/>
      <c r="IT80" s="706"/>
      <c r="IU80" s="706"/>
      <c r="IV80" s="706"/>
    </row>
    <row r="81" spans="1:11" s="124" customFormat="1" ht="20.25">
      <c r="A81" s="787" t="s">
        <v>100</v>
      </c>
      <c r="B81" s="821" t="s">
        <v>74</v>
      </c>
      <c r="C81" s="821" t="s">
        <v>76</v>
      </c>
      <c r="D81" s="821"/>
      <c r="E81" s="894"/>
      <c r="F81" s="895"/>
      <c r="G81" s="896"/>
      <c r="H81" s="821"/>
      <c r="I81" s="811">
        <f>+I82</f>
        <v>225471</v>
      </c>
      <c r="J81" s="811">
        <f>+J82</f>
        <v>234366</v>
      </c>
      <c r="K81" s="335"/>
    </row>
    <row r="82" spans="1:11" s="124" customFormat="1" ht="20.25">
      <c r="A82" s="787" t="s">
        <v>101</v>
      </c>
      <c r="B82" s="821" t="s">
        <v>74</v>
      </c>
      <c r="C82" s="821" t="s">
        <v>76</v>
      </c>
      <c r="D82" s="821" t="s">
        <v>102</v>
      </c>
      <c r="E82" s="729"/>
      <c r="F82" s="690"/>
      <c r="G82" s="729"/>
      <c r="H82" s="821"/>
      <c r="I82" s="811">
        <f aca="true" t="shared" si="2" ref="I82:J84">I83</f>
        <v>225471</v>
      </c>
      <c r="J82" s="811">
        <f t="shared" si="2"/>
        <v>234366</v>
      </c>
      <c r="K82" s="335"/>
    </row>
    <row r="83" spans="1:11" s="215" customFormat="1" ht="20.25">
      <c r="A83" s="787" t="s">
        <v>181</v>
      </c>
      <c r="B83" s="821" t="s">
        <v>74</v>
      </c>
      <c r="C83" s="809" t="s">
        <v>76</v>
      </c>
      <c r="D83" s="809" t="s">
        <v>102</v>
      </c>
      <c r="E83" s="835" t="s">
        <v>180</v>
      </c>
      <c r="F83" s="836" t="s">
        <v>316</v>
      </c>
      <c r="G83" s="844" t="s">
        <v>318</v>
      </c>
      <c r="H83" s="809"/>
      <c r="I83" s="811">
        <f t="shared" si="2"/>
        <v>225471</v>
      </c>
      <c r="J83" s="811">
        <f t="shared" si="2"/>
        <v>234366</v>
      </c>
      <c r="K83" s="335"/>
    </row>
    <row r="84" spans="1:11" s="124" customFormat="1" ht="21">
      <c r="A84" s="786" t="s">
        <v>183</v>
      </c>
      <c r="B84" s="823" t="s">
        <v>74</v>
      </c>
      <c r="C84" s="812" t="s">
        <v>76</v>
      </c>
      <c r="D84" s="812" t="s">
        <v>102</v>
      </c>
      <c r="E84" s="685" t="s">
        <v>182</v>
      </c>
      <c r="F84" s="685" t="s">
        <v>316</v>
      </c>
      <c r="G84" s="807" t="s">
        <v>318</v>
      </c>
      <c r="H84" s="812"/>
      <c r="I84" s="813">
        <f t="shared" si="2"/>
        <v>225471</v>
      </c>
      <c r="J84" s="813">
        <f t="shared" si="2"/>
        <v>234366</v>
      </c>
      <c r="K84" s="335"/>
    </row>
    <row r="85" spans="1:11" s="124" customFormat="1" ht="42">
      <c r="A85" s="786" t="s">
        <v>184</v>
      </c>
      <c r="B85" s="823" t="s">
        <v>74</v>
      </c>
      <c r="C85" s="823" t="s">
        <v>76</v>
      </c>
      <c r="D85" s="823" t="s">
        <v>102</v>
      </c>
      <c r="E85" s="838" t="s">
        <v>182</v>
      </c>
      <c r="F85" s="839" t="s">
        <v>316</v>
      </c>
      <c r="G85" s="840" t="s">
        <v>325</v>
      </c>
      <c r="H85" s="823"/>
      <c r="I85" s="813">
        <f>SUM(I86:I87)</f>
        <v>225471</v>
      </c>
      <c r="J85" s="813">
        <f>SUM(J86:J87)</f>
        <v>234366</v>
      </c>
      <c r="K85" s="335"/>
    </row>
    <row r="86" spans="1:11" s="124" customFormat="1" ht="84.75" customHeight="1">
      <c r="A86" s="781" t="s">
        <v>82</v>
      </c>
      <c r="B86" s="812" t="s">
        <v>74</v>
      </c>
      <c r="C86" s="812" t="s">
        <v>76</v>
      </c>
      <c r="D86" s="812" t="s">
        <v>102</v>
      </c>
      <c r="E86" s="838" t="s">
        <v>182</v>
      </c>
      <c r="F86" s="839" t="s">
        <v>316</v>
      </c>
      <c r="G86" s="840" t="s">
        <v>325</v>
      </c>
      <c r="H86" s="812" t="s">
        <v>77</v>
      </c>
      <c r="I86" s="813">
        <f>'прил 8'!H121</f>
        <v>225471</v>
      </c>
      <c r="J86" s="813">
        <f>'прил 8'!I121</f>
        <v>234366</v>
      </c>
      <c r="K86" s="335"/>
    </row>
    <row r="87" spans="1:11" s="124" customFormat="1" ht="21.75" customHeight="1" hidden="1">
      <c r="A87" s="782" t="s">
        <v>83</v>
      </c>
      <c r="B87" s="812" t="s">
        <v>74</v>
      </c>
      <c r="C87" s="812" t="s">
        <v>76</v>
      </c>
      <c r="D87" s="812" t="s">
        <v>102</v>
      </c>
      <c r="E87" s="685" t="s">
        <v>182</v>
      </c>
      <c r="F87" s="685" t="s">
        <v>316</v>
      </c>
      <c r="G87" s="807" t="s">
        <v>325</v>
      </c>
      <c r="H87" s="812" t="s">
        <v>84</v>
      </c>
      <c r="I87" s="813">
        <f>0</f>
        <v>0</v>
      </c>
      <c r="J87" s="813">
        <f>0</f>
        <v>0</v>
      </c>
      <c r="K87" s="335"/>
    </row>
    <row r="88" spans="1:11" s="241" customFormat="1" ht="40.5">
      <c r="A88" s="779" t="s">
        <v>103</v>
      </c>
      <c r="B88" s="809" t="s">
        <v>74</v>
      </c>
      <c r="C88" s="867" t="s">
        <v>102</v>
      </c>
      <c r="D88" s="867"/>
      <c r="E88" s="894"/>
      <c r="F88" s="895"/>
      <c r="G88" s="896"/>
      <c r="H88" s="867"/>
      <c r="I88" s="870">
        <f>+I95+I103</f>
        <v>20000</v>
      </c>
      <c r="J88" s="870">
        <f>+J95+J103</f>
        <v>20000</v>
      </c>
      <c r="K88" s="335"/>
    </row>
    <row r="89" spans="1:11" s="241" customFormat="1" ht="37.5" customHeight="1" hidden="1">
      <c r="A89" s="779" t="s">
        <v>248</v>
      </c>
      <c r="B89" s="809" t="s">
        <v>74</v>
      </c>
      <c r="C89" s="867" t="s">
        <v>102</v>
      </c>
      <c r="D89" s="867" t="s">
        <v>247</v>
      </c>
      <c r="E89" s="897"/>
      <c r="F89" s="720"/>
      <c r="G89" s="897"/>
      <c r="H89" s="867"/>
      <c r="I89" s="870">
        <f>I90</f>
        <v>4918</v>
      </c>
      <c r="J89" s="870">
        <f>J90</f>
        <v>4918</v>
      </c>
      <c r="K89" s="335"/>
    </row>
    <row r="90" spans="1:11" s="241" customFormat="1" ht="117" customHeight="1" hidden="1">
      <c r="A90" s="779" t="s">
        <v>231</v>
      </c>
      <c r="B90" s="809" t="s">
        <v>74</v>
      </c>
      <c r="C90" s="809" t="s">
        <v>102</v>
      </c>
      <c r="D90" s="809" t="s">
        <v>247</v>
      </c>
      <c r="E90" s="835" t="s">
        <v>158</v>
      </c>
      <c r="F90" s="836" t="s">
        <v>316</v>
      </c>
      <c r="G90" s="844" t="s">
        <v>318</v>
      </c>
      <c r="H90" s="809"/>
      <c r="I90" s="811">
        <f>+I91</f>
        <v>4918</v>
      </c>
      <c r="J90" s="811">
        <f>+J91</f>
        <v>4918</v>
      </c>
      <c r="K90" s="335"/>
    </row>
    <row r="91" spans="1:11" s="241" customFormat="1" ht="78" customHeight="1" hidden="1">
      <c r="A91" s="781" t="s">
        <v>609</v>
      </c>
      <c r="B91" s="812" t="s">
        <v>74</v>
      </c>
      <c r="C91" s="812" t="s">
        <v>102</v>
      </c>
      <c r="D91" s="812" t="s">
        <v>247</v>
      </c>
      <c r="E91" s="685" t="s">
        <v>159</v>
      </c>
      <c r="F91" s="685" t="s">
        <v>316</v>
      </c>
      <c r="G91" s="807" t="s">
        <v>318</v>
      </c>
      <c r="H91" s="812"/>
      <c r="I91" s="813">
        <f>I92</f>
        <v>4918</v>
      </c>
      <c r="J91" s="813">
        <f>J92</f>
        <v>4918</v>
      </c>
      <c r="K91" s="335"/>
    </row>
    <row r="92" spans="1:11" s="193" customFormat="1" ht="189" hidden="1">
      <c r="A92" s="781" t="s">
        <v>672</v>
      </c>
      <c r="B92" s="812" t="s">
        <v>74</v>
      </c>
      <c r="C92" s="812" t="s">
        <v>102</v>
      </c>
      <c r="D92" s="812" t="s">
        <v>247</v>
      </c>
      <c r="E92" s="842" t="s">
        <v>159</v>
      </c>
      <c r="F92" s="839" t="s">
        <v>75</v>
      </c>
      <c r="G92" s="840" t="s">
        <v>318</v>
      </c>
      <c r="H92" s="812"/>
      <c r="I92" s="813">
        <f>I93</f>
        <v>4918</v>
      </c>
      <c r="J92" s="813">
        <f>J93</f>
        <v>4918</v>
      </c>
      <c r="K92" s="335"/>
    </row>
    <row r="93" spans="1:11" s="241" customFormat="1" ht="139.5" customHeight="1" hidden="1">
      <c r="A93" s="782" t="str">
        <f>'прил 7'!A127</f>
        <v>Осуществление переданных полномочий от муниципального района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по созданию, содержанию и организации деятельности аварийно-спасательных служб и (или) аварийно-спасательных формирований на территории поселения</v>
      </c>
      <c r="B93" s="812" t="s">
        <v>74</v>
      </c>
      <c r="C93" s="825" t="s">
        <v>102</v>
      </c>
      <c r="D93" s="825" t="s">
        <v>247</v>
      </c>
      <c r="E93" s="685" t="s">
        <v>159</v>
      </c>
      <c r="F93" s="685" t="s">
        <v>75</v>
      </c>
      <c r="G93" s="807" t="s">
        <v>434</v>
      </c>
      <c r="H93" s="812"/>
      <c r="I93" s="813">
        <f>+I94</f>
        <v>4918</v>
      </c>
      <c r="J93" s="813">
        <f>+J94</f>
        <v>4918</v>
      </c>
      <c r="K93" s="335"/>
    </row>
    <row r="94" spans="1:11" s="241" customFormat="1" ht="47.25" customHeight="1" hidden="1">
      <c r="A94" s="781" t="s">
        <v>432</v>
      </c>
      <c r="B94" s="812" t="s">
        <v>74</v>
      </c>
      <c r="C94" s="825" t="s">
        <v>102</v>
      </c>
      <c r="D94" s="825" t="s">
        <v>247</v>
      </c>
      <c r="E94" s="857" t="s">
        <v>159</v>
      </c>
      <c r="F94" s="847" t="s">
        <v>75</v>
      </c>
      <c r="G94" s="858" t="s">
        <v>434</v>
      </c>
      <c r="H94" s="825" t="s">
        <v>84</v>
      </c>
      <c r="I94" s="826">
        <f>'прил 7'!H128</f>
        <v>4918</v>
      </c>
      <c r="J94" s="826">
        <f>'прил 7'!H128</f>
        <v>4918</v>
      </c>
      <c r="K94" s="335"/>
    </row>
    <row r="95" spans="1:11" s="241" customFormat="1" ht="54.75" customHeight="1">
      <c r="A95" s="779" t="str">
        <f>'прил 7'!A129</f>
        <v>Защита населения и территории от чрезвычайных ситуаций природного и техногенного характера, пожарная безопасность</v>
      </c>
      <c r="B95" s="809" t="s">
        <v>74</v>
      </c>
      <c r="C95" s="867" t="s">
        <v>102</v>
      </c>
      <c r="D95" s="867" t="s">
        <v>125</v>
      </c>
      <c r="E95" s="729"/>
      <c r="F95" s="690"/>
      <c r="G95" s="729"/>
      <c r="H95" s="809"/>
      <c r="I95" s="811">
        <f>I96</f>
        <v>15000</v>
      </c>
      <c r="J95" s="811">
        <f>J96</f>
        <v>15000</v>
      </c>
      <c r="K95" s="335"/>
    </row>
    <row r="96" spans="1:11" s="242" customFormat="1" ht="102">
      <c r="A96" s="779" t="s">
        <v>723</v>
      </c>
      <c r="B96" s="809" t="s">
        <v>74</v>
      </c>
      <c r="C96" s="809" t="s">
        <v>102</v>
      </c>
      <c r="D96" s="809" t="s">
        <v>125</v>
      </c>
      <c r="E96" s="835" t="s">
        <v>158</v>
      </c>
      <c r="F96" s="836" t="s">
        <v>316</v>
      </c>
      <c r="G96" s="844" t="s">
        <v>318</v>
      </c>
      <c r="H96" s="809"/>
      <c r="I96" s="811">
        <f>+I97</f>
        <v>15000</v>
      </c>
      <c r="J96" s="811">
        <f>+J97</f>
        <v>15000</v>
      </c>
      <c r="K96" s="335"/>
    </row>
    <row r="97" spans="1:11" s="241" customFormat="1" ht="63">
      <c r="A97" s="781" t="s">
        <v>609</v>
      </c>
      <c r="B97" s="812" t="s">
        <v>74</v>
      </c>
      <c r="C97" s="812" t="s">
        <v>102</v>
      </c>
      <c r="D97" s="812" t="s">
        <v>125</v>
      </c>
      <c r="E97" s="685" t="s">
        <v>159</v>
      </c>
      <c r="F97" s="685" t="s">
        <v>316</v>
      </c>
      <c r="G97" s="807" t="s">
        <v>318</v>
      </c>
      <c r="H97" s="812"/>
      <c r="I97" s="813">
        <f>I98</f>
        <v>15000</v>
      </c>
      <c r="J97" s="813">
        <f>J98</f>
        <v>15000</v>
      </c>
      <c r="K97" s="335"/>
    </row>
    <row r="98" spans="1:11" s="241" customFormat="1" ht="93.75" customHeight="1">
      <c r="A98" s="781" t="str">
        <f>'прил 7'!A132</f>
        <v>Основное мероприятие "Обеспечение деятельности и организация мероприятий по предупреждению и ликвидации чрезвычайных ситуаций.  "Организация работы по предупреждению и пресечению нарушений требований пожарной безопасности и правил поведения на водных объектах"</v>
      </c>
      <c r="B98" s="812" t="s">
        <v>74</v>
      </c>
      <c r="C98" s="812" t="s">
        <v>102</v>
      </c>
      <c r="D98" s="812" t="s">
        <v>125</v>
      </c>
      <c r="E98" s="838" t="s">
        <v>159</v>
      </c>
      <c r="F98" s="839" t="s">
        <v>75</v>
      </c>
      <c r="G98" s="840" t="s">
        <v>318</v>
      </c>
      <c r="H98" s="812"/>
      <c r="I98" s="813">
        <f>I99+I101</f>
        <v>15000</v>
      </c>
      <c r="J98" s="813">
        <f>J99+J101</f>
        <v>15000</v>
      </c>
      <c r="K98" s="335"/>
    </row>
    <row r="99" spans="1:11" s="124" customFormat="1" ht="63" hidden="1">
      <c r="A99" s="782" t="s">
        <v>326</v>
      </c>
      <c r="B99" s="812"/>
      <c r="C99" s="825" t="s">
        <v>102</v>
      </c>
      <c r="D99" s="825" t="s">
        <v>125</v>
      </c>
      <c r="E99" s="681" t="s">
        <v>159</v>
      </c>
      <c r="F99" s="681" t="s">
        <v>75</v>
      </c>
      <c r="G99" s="805" t="s">
        <v>327</v>
      </c>
      <c r="H99" s="812"/>
      <c r="I99" s="813">
        <f>+I100</f>
        <v>0</v>
      </c>
      <c r="J99" s="813">
        <f>+J100</f>
        <v>0</v>
      </c>
      <c r="K99" s="335"/>
    </row>
    <row r="100" spans="1:11" s="124" customFormat="1" ht="42" hidden="1">
      <c r="A100" s="782" t="s">
        <v>432</v>
      </c>
      <c r="B100" s="812"/>
      <c r="C100" s="825" t="s">
        <v>102</v>
      </c>
      <c r="D100" s="825" t="s">
        <v>125</v>
      </c>
      <c r="E100" s="684" t="s">
        <v>159</v>
      </c>
      <c r="F100" s="684" t="s">
        <v>75</v>
      </c>
      <c r="G100" s="797" t="s">
        <v>327</v>
      </c>
      <c r="H100" s="812" t="s">
        <v>84</v>
      </c>
      <c r="I100" s="813">
        <v>0</v>
      </c>
      <c r="J100" s="813">
        <v>0</v>
      </c>
      <c r="K100" s="335"/>
    </row>
    <row r="101" spans="1:11" s="124" customFormat="1" ht="42">
      <c r="A101" s="782" t="s">
        <v>329</v>
      </c>
      <c r="B101" s="812" t="s">
        <v>74</v>
      </c>
      <c r="C101" s="825" t="s">
        <v>102</v>
      </c>
      <c r="D101" s="825" t="s">
        <v>125</v>
      </c>
      <c r="E101" s="838" t="s">
        <v>159</v>
      </c>
      <c r="F101" s="839" t="s">
        <v>75</v>
      </c>
      <c r="G101" s="840" t="s">
        <v>328</v>
      </c>
      <c r="H101" s="812"/>
      <c r="I101" s="813">
        <f>+I102</f>
        <v>15000</v>
      </c>
      <c r="J101" s="813">
        <f>+J102</f>
        <v>15000</v>
      </c>
      <c r="K101" s="335"/>
    </row>
    <row r="102" spans="1:11" s="124" customFormat="1" ht="42">
      <c r="A102" s="782" t="s">
        <v>432</v>
      </c>
      <c r="B102" s="812" t="s">
        <v>74</v>
      </c>
      <c r="C102" s="825" t="s">
        <v>102</v>
      </c>
      <c r="D102" s="825" t="s">
        <v>125</v>
      </c>
      <c r="E102" s="685" t="s">
        <v>159</v>
      </c>
      <c r="F102" s="685" t="s">
        <v>75</v>
      </c>
      <c r="G102" s="807" t="s">
        <v>328</v>
      </c>
      <c r="H102" s="812" t="s">
        <v>84</v>
      </c>
      <c r="I102" s="813">
        <f>'прил 8'!H137</f>
        <v>15000</v>
      </c>
      <c r="J102" s="813">
        <f>'прил 8'!I137</f>
        <v>15000</v>
      </c>
      <c r="K102" s="335"/>
    </row>
    <row r="103" spans="1:11" s="215" customFormat="1" ht="51.75" customHeight="1">
      <c r="A103" s="789" t="s">
        <v>106</v>
      </c>
      <c r="B103" s="821" t="s">
        <v>74</v>
      </c>
      <c r="C103" s="821" t="s">
        <v>102</v>
      </c>
      <c r="D103" s="821">
        <v>14</v>
      </c>
      <c r="E103" s="830"/>
      <c r="F103" s="836"/>
      <c r="G103" s="834"/>
      <c r="H103" s="821"/>
      <c r="I103" s="811">
        <f>+I104</f>
        <v>5000</v>
      </c>
      <c r="J103" s="811">
        <f>+J104</f>
        <v>5000</v>
      </c>
      <c r="K103" s="335"/>
    </row>
    <row r="104" spans="1:11" s="215" customFormat="1" ht="78.75" customHeight="1">
      <c r="A104" s="789" t="s">
        <v>724</v>
      </c>
      <c r="B104" s="821" t="s">
        <v>74</v>
      </c>
      <c r="C104" s="821" t="s">
        <v>102</v>
      </c>
      <c r="D104" s="821">
        <v>14</v>
      </c>
      <c r="E104" s="690" t="s">
        <v>107</v>
      </c>
      <c r="F104" s="690" t="s">
        <v>316</v>
      </c>
      <c r="G104" s="837" t="s">
        <v>318</v>
      </c>
      <c r="H104" s="821"/>
      <c r="I104" s="811">
        <f>+I105</f>
        <v>5000</v>
      </c>
      <c r="J104" s="811">
        <f>+J105</f>
        <v>5000</v>
      </c>
      <c r="K104" s="335"/>
    </row>
    <row r="105" spans="1:11" s="124" customFormat="1" ht="45" customHeight="1">
      <c r="A105" s="788" t="s">
        <v>621</v>
      </c>
      <c r="B105" s="823" t="s">
        <v>74</v>
      </c>
      <c r="C105" s="823" t="s">
        <v>102</v>
      </c>
      <c r="D105" s="823" t="s">
        <v>108</v>
      </c>
      <c r="E105" s="838" t="s">
        <v>156</v>
      </c>
      <c r="F105" s="839" t="s">
        <v>316</v>
      </c>
      <c r="G105" s="840" t="s">
        <v>318</v>
      </c>
      <c r="H105" s="823"/>
      <c r="I105" s="813">
        <f aca="true" t="shared" si="3" ref="I105:J107">I106</f>
        <v>5000</v>
      </c>
      <c r="J105" s="813">
        <f t="shared" si="3"/>
        <v>5000</v>
      </c>
      <c r="K105" s="335"/>
    </row>
    <row r="106" spans="1:11" s="124" customFormat="1" ht="41.25" customHeight="1">
      <c r="A106" s="788" t="s">
        <v>331</v>
      </c>
      <c r="B106" s="823" t="s">
        <v>74</v>
      </c>
      <c r="C106" s="823" t="s">
        <v>102</v>
      </c>
      <c r="D106" s="823">
        <v>14</v>
      </c>
      <c r="E106" s="685" t="s">
        <v>156</v>
      </c>
      <c r="F106" s="685" t="s">
        <v>75</v>
      </c>
      <c r="G106" s="807" t="s">
        <v>330</v>
      </c>
      <c r="H106" s="823"/>
      <c r="I106" s="813">
        <f t="shared" si="3"/>
        <v>5000</v>
      </c>
      <c r="J106" s="813">
        <f t="shared" si="3"/>
        <v>5000</v>
      </c>
      <c r="K106" s="335"/>
    </row>
    <row r="107" spans="1:11" s="124" customFormat="1" ht="41.25" customHeight="1">
      <c r="A107" s="786" t="s">
        <v>157</v>
      </c>
      <c r="B107" s="823" t="s">
        <v>74</v>
      </c>
      <c r="C107" s="823" t="s">
        <v>102</v>
      </c>
      <c r="D107" s="823">
        <v>14</v>
      </c>
      <c r="E107" s="838" t="s">
        <v>156</v>
      </c>
      <c r="F107" s="839" t="s">
        <v>75</v>
      </c>
      <c r="G107" s="840" t="s">
        <v>330</v>
      </c>
      <c r="H107" s="812"/>
      <c r="I107" s="813">
        <f t="shared" si="3"/>
        <v>5000</v>
      </c>
      <c r="J107" s="813">
        <f t="shared" si="3"/>
        <v>5000</v>
      </c>
      <c r="K107" s="335"/>
    </row>
    <row r="108" spans="1:11" s="124" customFormat="1" ht="41.25" customHeight="1">
      <c r="A108" s="782" t="s">
        <v>432</v>
      </c>
      <c r="B108" s="812" t="s">
        <v>74</v>
      </c>
      <c r="C108" s="823" t="s">
        <v>102</v>
      </c>
      <c r="D108" s="823">
        <v>14</v>
      </c>
      <c r="E108" s="685" t="s">
        <v>156</v>
      </c>
      <c r="F108" s="685" t="s">
        <v>75</v>
      </c>
      <c r="G108" s="807" t="s">
        <v>330</v>
      </c>
      <c r="H108" s="812" t="s">
        <v>84</v>
      </c>
      <c r="I108" s="813">
        <v>5000</v>
      </c>
      <c r="J108" s="813">
        <v>5000</v>
      </c>
      <c r="K108" s="335"/>
    </row>
    <row r="109" spans="1:11" s="124" customFormat="1" ht="54" customHeight="1" hidden="1">
      <c r="A109" s="788" t="s">
        <v>615</v>
      </c>
      <c r="B109" s="823" t="s">
        <v>74</v>
      </c>
      <c r="C109" s="823" t="s">
        <v>102</v>
      </c>
      <c r="D109" s="823" t="s">
        <v>108</v>
      </c>
      <c r="E109" s="838" t="s">
        <v>428</v>
      </c>
      <c r="F109" s="839" t="s">
        <v>316</v>
      </c>
      <c r="G109" s="840" t="s">
        <v>318</v>
      </c>
      <c r="H109" s="823"/>
      <c r="I109" s="813">
        <f>I110+I113</f>
        <v>9291</v>
      </c>
      <c r="J109" s="813">
        <f>J110+J113</f>
        <v>9291</v>
      </c>
      <c r="K109" s="335"/>
    </row>
    <row r="110" spans="1:11" s="124" customFormat="1" ht="108" customHeight="1" hidden="1">
      <c r="A110" s="788" t="str">
        <f>'прил 7'!A144</f>
        <v>Основное мероприятие: Осуществление переданных полномочий от муниципального района сельским поселениям в сфере участия в профилактике терроризма и экстремизма, а также минимизации и (или) ликвидации последствий проявлений терроризма и экстремизма в границах поселения</v>
      </c>
      <c r="B110" s="823" t="s">
        <v>74</v>
      </c>
      <c r="C110" s="823" t="s">
        <v>102</v>
      </c>
      <c r="D110" s="823">
        <v>14</v>
      </c>
      <c r="E110" s="685" t="s">
        <v>428</v>
      </c>
      <c r="F110" s="685" t="s">
        <v>102</v>
      </c>
      <c r="G110" s="807" t="s">
        <v>318</v>
      </c>
      <c r="H110" s="823"/>
      <c r="I110" s="813">
        <f>I111</f>
        <v>9291</v>
      </c>
      <c r="J110" s="813">
        <f>J111</f>
        <v>9291</v>
      </c>
      <c r="K110" s="335"/>
    </row>
    <row r="111" spans="1:11" s="124" customFormat="1" ht="41.25" customHeight="1" hidden="1">
      <c r="A111" s="786" t="s">
        <v>157</v>
      </c>
      <c r="B111" s="823" t="s">
        <v>74</v>
      </c>
      <c r="C111" s="823" t="s">
        <v>102</v>
      </c>
      <c r="D111" s="823">
        <v>14</v>
      </c>
      <c r="E111" s="838" t="s">
        <v>428</v>
      </c>
      <c r="F111" s="839" t="s">
        <v>102</v>
      </c>
      <c r="G111" s="840" t="s">
        <v>436</v>
      </c>
      <c r="H111" s="812"/>
      <c r="I111" s="813">
        <f>I112</f>
        <v>9291</v>
      </c>
      <c r="J111" s="813">
        <f>J112</f>
        <v>9291</v>
      </c>
      <c r="K111" s="335"/>
    </row>
    <row r="112" spans="1:11" s="124" customFormat="1" ht="42.75" customHeight="1" hidden="1">
      <c r="A112" s="782" t="s">
        <v>432</v>
      </c>
      <c r="B112" s="812" t="s">
        <v>74</v>
      </c>
      <c r="C112" s="823" t="s">
        <v>102</v>
      </c>
      <c r="D112" s="823">
        <v>14</v>
      </c>
      <c r="E112" s="685" t="s">
        <v>428</v>
      </c>
      <c r="F112" s="685" t="s">
        <v>102</v>
      </c>
      <c r="G112" s="807" t="s">
        <v>436</v>
      </c>
      <c r="H112" s="812" t="s">
        <v>84</v>
      </c>
      <c r="I112" s="813">
        <f>'прил 7'!H146</f>
        <v>9291</v>
      </c>
      <c r="J112" s="813">
        <f>'прил 7'!H146</f>
        <v>9291</v>
      </c>
      <c r="K112" s="335"/>
    </row>
    <row r="113" spans="1:11" s="124" customFormat="1" ht="85.5" customHeight="1" hidden="1">
      <c r="A113" s="788" t="s">
        <v>437</v>
      </c>
      <c r="B113" s="823"/>
      <c r="C113" s="823" t="s">
        <v>102</v>
      </c>
      <c r="D113" s="823">
        <v>14</v>
      </c>
      <c r="E113" s="663" t="s">
        <v>428</v>
      </c>
      <c r="F113" s="663" t="s">
        <v>81</v>
      </c>
      <c r="G113" s="798" t="s">
        <v>318</v>
      </c>
      <c r="H113" s="823"/>
      <c r="I113" s="813">
        <f>I114</f>
        <v>0</v>
      </c>
      <c r="J113" s="813">
        <f>J114</f>
        <v>0</v>
      </c>
      <c r="K113" s="335"/>
    </row>
    <row r="114" spans="1:11" s="124" customFormat="1" ht="48.75" customHeight="1" hidden="1">
      <c r="A114" s="786" t="s">
        <v>157</v>
      </c>
      <c r="B114" s="823"/>
      <c r="C114" s="823" t="s">
        <v>102</v>
      </c>
      <c r="D114" s="823">
        <v>14</v>
      </c>
      <c r="E114" s="663" t="s">
        <v>428</v>
      </c>
      <c r="F114" s="663" t="s">
        <v>81</v>
      </c>
      <c r="G114" s="798" t="s">
        <v>436</v>
      </c>
      <c r="H114" s="812"/>
      <c r="I114" s="813">
        <f>I115</f>
        <v>0</v>
      </c>
      <c r="J114" s="813">
        <f>J115</f>
        <v>0</v>
      </c>
      <c r="K114" s="335"/>
    </row>
    <row r="115" spans="1:11" s="124" customFormat="1" ht="27.75" customHeight="1" hidden="1">
      <c r="A115" s="782" t="s">
        <v>432</v>
      </c>
      <c r="B115" s="812"/>
      <c r="C115" s="823" t="s">
        <v>102</v>
      </c>
      <c r="D115" s="823">
        <v>14</v>
      </c>
      <c r="E115" s="684" t="s">
        <v>428</v>
      </c>
      <c r="F115" s="684" t="s">
        <v>81</v>
      </c>
      <c r="G115" s="797" t="s">
        <v>436</v>
      </c>
      <c r="H115" s="812" t="s">
        <v>84</v>
      </c>
      <c r="I115" s="813">
        <v>0</v>
      </c>
      <c r="J115" s="813">
        <v>0</v>
      </c>
      <c r="K115" s="335"/>
    </row>
    <row r="116" spans="1:11" s="124" customFormat="1" ht="20.25">
      <c r="A116" s="780" t="s">
        <v>109</v>
      </c>
      <c r="B116" s="809" t="s">
        <v>74</v>
      </c>
      <c r="C116" s="809" t="s">
        <v>81</v>
      </c>
      <c r="D116" s="778"/>
      <c r="E116" s="830"/>
      <c r="F116" s="836"/>
      <c r="G116" s="834"/>
      <c r="H116" s="809"/>
      <c r="I116" s="811">
        <f>+I131</f>
        <v>8500</v>
      </c>
      <c r="J116" s="811">
        <f>+J131</f>
        <v>8500</v>
      </c>
      <c r="K116" s="335"/>
    </row>
    <row r="117" spans="1:11" s="124" customFormat="1" ht="40.5" hidden="1">
      <c r="A117" s="779" t="s">
        <v>526</v>
      </c>
      <c r="B117" s="809" t="s">
        <v>74</v>
      </c>
      <c r="C117" s="809" t="s">
        <v>81</v>
      </c>
      <c r="D117" s="809" t="s">
        <v>113</v>
      </c>
      <c r="E117" s="729"/>
      <c r="F117" s="690"/>
      <c r="G117" s="851"/>
      <c r="H117" s="809"/>
      <c r="I117" s="811">
        <f>+I118</f>
        <v>0</v>
      </c>
      <c r="J117" s="811">
        <f>+J118</f>
        <v>0</v>
      </c>
      <c r="K117" s="335"/>
    </row>
    <row r="118" spans="1:11" s="124" customFormat="1" ht="60.75" hidden="1">
      <c r="A118" s="779" t="s">
        <v>528</v>
      </c>
      <c r="B118" s="809" t="s">
        <v>74</v>
      </c>
      <c r="C118" s="809" t="s">
        <v>81</v>
      </c>
      <c r="D118" s="809" t="s">
        <v>113</v>
      </c>
      <c r="E118" s="728" t="s">
        <v>160</v>
      </c>
      <c r="F118" s="680" t="s">
        <v>316</v>
      </c>
      <c r="G118" s="796" t="s">
        <v>138</v>
      </c>
      <c r="H118" s="809"/>
      <c r="I118" s="811">
        <f>+I119</f>
        <v>0</v>
      </c>
      <c r="J118" s="811">
        <f>+J119</f>
        <v>0</v>
      </c>
      <c r="K118" s="335"/>
    </row>
    <row r="119" spans="1:11" s="124" customFormat="1" ht="84" hidden="1">
      <c r="A119" s="781" t="s">
        <v>529</v>
      </c>
      <c r="B119" s="812" t="s">
        <v>74</v>
      </c>
      <c r="C119" s="812" t="s">
        <v>81</v>
      </c>
      <c r="D119" s="812" t="s">
        <v>113</v>
      </c>
      <c r="E119" s="774" t="s">
        <v>161</v>
      </c>
      <c r="F119" s="684" t="s">
        <v>316</v>
      </c>
      <c r="G119" s="797" t="s">
        <v>138</v>
      </c>
      <c r="H119" s="812"/>
      <c r="I119" s="813">
        <f>I120</f>
        <v>0</v>
      </c>
      <c r="J119" s="813">
        <f>J120</f>
        <v>0</v>
      </c>
      <c r="K119" s="335"/>
    </row>
    <row r="120" spans="1:11" s="124" customFormat="1" ht="42" hidden="1">
      <c r="A120" s="788" t="s">
        <v>527</v>
      </c>
      <c r="B120" s="823" t="s">
        <v>74</v>
      </c>
      <c r="C120" s="823" t="s">
        <v>81</v>
      </c>
      <c r="D120" s="823" t="s">
        <v>113</v>
      </c>
      <c r="E120" s="663" t="s">
        <v>161</v>
      </c>
      <c r="F120" s="663" t="s">
        <v>75</v>
      </c>
      <c r="G120" s="798" t="s">
        <v>318</v>
      </c>
      <c r="H120" s="823"/>
      <c r="I120" s="813">
        <f>I121+I123</f>
        <v>0</v>
      </c>
      <c r="J120" s="813">
        <f>J121+J123</f>
        <v>0</v>
      </c>
      <c r="K120" s="335"/>
    </row>
    <row r="121" spans="1:11" s="124" customFormat="1" ht="21" hidden="1">
      <c r="A121" s="786" t="s">
        <v>530</v>
      </c>
      <c r="B121" s="823" t="s">
        <v>74</v>
      </c>
      <c r="C121" s="812" t="s">
        <v>81</v>
      </c>
      <c r="D121" s="812" t="s">
        <v>113</v>
      </c>
      <c r="E121" s="775" t="s">
        <v>161</v>
      </c>
      <c r="F121" s="663" t="s">
        <v>75</v>
      </c>
      <c r="G121" s="801" t="s">
        <v>532</v>
      </c>
      <c r="H121" s="812"/>
      <c r="I121" s="813">
        <f>I122</f>
        <v>0</v>
      </c>
      <c r="J121" s="813">
        <f>J122</f>
        <v>0</v>
      </c>
      <c r="K121" s="335"/>
    </row>
    <row r="122" spans="1:11" s="124" customFormat="1" ht="42" hidden="1">
      <c r="A122" s="782" t="s">
        <v>432</v>
      </c>
      <c r="B122" s="812" t="s">
        <v>74</v>
      </c>
      <c r="C122" s="812" t="s">
        <v>81</v>
      </c>
      <c r="D122" s="812" t="s">
        <v>113</v>
      </c>
      <c r="E122" s="775" t="s">
        <v>161</v>
      </c>
      <c r="F122" s="663" t="s">
        <v>75</v>
      </c>
      <c r="G122" s="801" t="s">
        <v>532</v>
      </c>
      <c r="H122" s="812" t="s">
        <v>84</v>
      </c>
      <c r="I122" s="813">
        <v>0</v>
      </c>
      <c r="J122" s="813">
        <v>0</v>
      </c>
      <c r="K122" s="335"/>
    </row>
    <row r="123" spans="1:11" s="124" customFormat="1" ht="42" hidden="1">
      <c r="A123" s="786" t="s">
        <v>531</v>
      </c>
      <c r="B123" s="823" t="s">
        <v>74</v>
      </c>
      <c r="C123" s="812" t="s">
        <v>81</v>
      </c>
      <c r="D123" s="812" t="s">
        <v>113</v>
      </c>
      <c r="E123" s="775" t="s">
        <v>161</v>
      </c>
      <c r="F123" s="663" t="s">
        <v>75</v>
      </c>
      <c r="G123" s="801" t="s">
        <v>533</v>
      </c>
      <c r="H123" s="812"/>
      <c r="I123" s="813">
        <f>I124</f>
        <v>0</v>
      </c>
      <c r="J123" s="813">
        <f>J124</f>
        <v>0</v>
      </c>
      <c r="K123" s="335"/>
    </row>
    <row r="124" spans="1:11" s="124" customFormat="1" ht="42" hidden="1">
      <c r="A124" s="782" t="s">
        <v>432</v>
      </c>
      <c r="B124" s="812" t="s">
        <v>74</v>
      </c>
      <c r="C124" s="812" t="s">
        <v>81</v>
      </c>
      <c r="D124" s="812" t="s">
        <v>113</v>
      </c>
      <c r="E124" s="775" t="s">
        <v>161</v>
      </c>
      <c r="F124" s="663" t="s">
        <v>75</v>
      </c>
      <c r="G124" s="801" t="s">
        <v>533</v>
      </c>
      <c r="H124" s="812" t="s">
        <v>84</v>
      </c>
      <c r="I124" s="813">
        <v>0</v>
      </c>
      <c r="J124" s="813">
        <v>0</v>
      </c>
      <c r="K124" s="335"/>
    </row>
    <row r="125" spans="1:11" s="124" customFormat="1" ht="20.25" hidden="1">
      <c r="A125" s="779" t="s">
        <v>249</v>
      </c>
      <c r="B125" s="809" t="s">
        <v>74</v>
      </c>
      <c r="C125" s="809" t="s">
        <v>81</v>
      </c>
      <c r="D125" s="809" t="s">
        <v>117</v>
      </c>
      <c r="E125" s="729"/>
      <c r="F125" s="690"/>
      <c r="G125" s="851"/>
      <c r="H125" s="809"/>
      <c r="I125" s="811">
        <f>+I126</f>
        <v>1327</v>
      </c>
      <c r="J125" s="811">
        <f>+J126</f>
        <v>1327</v>
      </c>
      <c r="K125" s="335"/>
    </row>
    <row r="126" spans="1:11" s="124" customFormat="1" ht="69" customHeight="1" hidden="1">
      <c r="A126" s="779" t="s">
        <v>566</v>
      </c>
      <c r="B126" s="809" t="s">
        <v>74</v>
      </c>
      <c r="C126" s="809" t="s">
        <v>81</v>
      </c>
      <c r="D126" s="809" t="s">
        <v>117</v>
      </c>
      <c r="E126" s="830" t="s">
        <v>251</v>
      </c>
      <c r="F126" s="836" t="s">
        <v>316</v>
      </c>
      <c r="G126" s="844" t="s">
        <v>138</v>
      </c>
      <c r="H126" s="809"/>
      <c r="I126" s="811">
        <f>+I127</f>
        <v>1327</v>
      </c>
      <c r="J126" s="811">
        <f>+J127</f>
        <v>1327</v>
      </c>
      <c r="K126" s="335"/>
    </row>
    <row r="127" spans="1:11" s="124" customFormat="1" ht="45" customHeight="1" hidden="1">
      <c r="A127" s="781" t="s">
        <v>622</v>
      </c>
      <c r="B127" s="812" t="s">
        <v>74</v>
      </c>
      <c r="C127" s="812" t="s">
        <v>81</v>
      </c>
      <c r="D127" s="812" t="s">
        <v>117</v>
      </c>
      <c r="E127" s="776" t="s">
        <v>252</v>
      </c>
      <c r="F127" s="685" t="s">
        <v>316</v>
      </c>
      <c r="G127" s="807" t="s">
        <v>138</v>
      </c>
      <c r="H127" s="812"/>
      <c r="I127" s="813">
        <f aca="true" t="shared" si="4" ref="I127:J129">I128</f>
        <v>1327</v>
      </c>
      <c r="J127" s="813">
        <f t="shared" si="4"/>
        <v>1327</v>
      </c>
      <c r="K127" s="335"/>
    </row>
    <row r="128" spans="1:11" s="124" customFormat="1" ht="82.5" customHeight="1" hidden="1">
      <c r="A128" s="788" t="s">
        <v>438</v>
      </c>
      <c r="B128" s="823" t="s">
        <v>74</v>
      </c>
      <c r="C128" s="823" t="s">
        <v>81</v>
      </c>
      <c r="D128" s="823" t="s">
        <v>117</v>
      </c>
      <c r="E128" s="838" t="s">
        <v>252</v>
      </c>
      <c r="F128" s="839" t="s">
        <v>76</v>
      </c>
      <c r="G128" s="840" t="s">
        <v>318</v>
      </c>
      <c r="H128" s="823"/>
      <c r="I128" s="813">
        <f t="shared" si="4"/>
        <v>1327</v>
      </c>
      <c r="J128" s="813">
        <f t="shared" si="4"/>
        <v>1327</v>
      </c>
      <c r="K128" s="335"/>
    </row>
    <row r="129" spans="1:11" s="124" customFormat="1" ht="43.5" customHeight="1" hidden="1">
      <c r="A129" s="786" t="s">
        <v>439</v>
      </c>
      <c r="B129" s="823" t="s">
        <v>74</v>
      </c>
      <c r="C129" s="812" t="s">
        <v>81</v>
      </c>
      <c r="D129" s="812" t="s">
        <v>117</v>
      </c>
      <c r="E129" s="776" t="s">
        <v>252</v>
      </c>
      <c r="F129" s="685" t="s">
        <v>76</v>
      </c>
      <c r="G129" s="691" t="s">
        <v>440</v>
      </c>
      <c r="H129" s="812"/>
      <c r="I129" s="813">
        <f t="shared" si="4"/>
        <v>1327</v>
      </c>
      <c r="J129" s="813">
        <f t="shared" si="4"/>
        <v>1327</v>
      </c>
      <c r="K129" s="335"/>
    </row>
    <row r="130" spans="1:11" s="124" customFormat="1" ht="48.75" customHeight="1" hidden="1">
      <c r="A130" s="782" t="s">
        <v>432</v>
      </c>
      <c r="B130" s="812" t="s">
        <v>74</v>
      </c>
      <c r="C130" s="812" t="s">
        <v>81</v>
      </c>
      <c r="D130" s="812" t="s">
        <v>117</v>
      </c>
      <c r="E130" s="842" t="s">
        <v>252</v>
      </c>
      <c r="F130" s="839" t="s">
        <v>76</v>
      </c>
      <c r="G130" s="849" t="s">
        <v>440</v>
      </c>
      <c r="H130" s="812" t="s">
        <v>84</v>
      </c>
      <c r="I130" s="813">
        <f>'прил 7'!H153</f>
        <v>1327</v>
      </c>
      <c r="J130" s="813">
        <f>'прил 7'!H153</f>
        <v>1327</v>
      </c>
      <c r="K130" s="335"/>
    </row>
    <row r="131" spans="1:11" s="124" customFormat="1" ht="20.25">
      <c r="A131" s="779" t="s">
        <v>110</v>
      </c>
      <c r="B131" s="809" t="s">
        <v>74</v>
      </c>
      <c r="C131" s="809" t="s">
        <v>81</v>
      </c>
      <c r="D131" s="809">
        <v>12</v>
      </c>
      <c r="E131" s="729"/>
      <c r="F131" s="690"/>
      <c r="G131" s="851"/>
      <c r="H131" s="809"/>
      <c r="I131" s="811">
        <f>+I132+I137+I142</f>
        <v>8500</v>
      </c>
      <c r="J131" s="811">
        <f>+J132+J137+J142</f>
        <v>8500</v>
      </c>
      <c r="K131" s="335"/>
    </row>
    <row r="132" spans="1:11" s="215" customFormat="1" ht="81" hidden="1">
      <c r="A132" s="779" t="s">
        <v>491</v>
      </c>
      <c r="B132" s="809" t="s">
        <v>74</v>
      </c>
      <c r="C132" s="809" t="s">
        <v>81</v>
      </c>
      <c r="D132" s="809" t="s">
        <v>111</v>
      </c>
      <c r="E132" s="830" t="s">
        <v>98</v>
      </c>
      <c r="F132" s="836" t="s">
        <v>316</v>
      </c>
      <c r="G132" s="844" t="s">
        <v>318</v>
      </c>
      <c r="H132" s="809"/>
      <c r="I132" s="811">
        <f>+I133</f>
        <v>0</v>
      </c>
      <c r="J132" s="811">
        <f>+J133</f>
        <v>0</v>
      </c>
      <c r="K132" s="335"/>
    </row>
    <row r="133" spans="1:11" s="215" customFormat="1" ht="42" hidden="1">
      <c r="A133" s="781" t="s">
        <v>623</v>
      </c>
      <c r="B133" s="812" t="s">
        <v>74</v>
      </c>
      <c r="C133" s="812" t="s">
        <v>81</v>
      </c>
      <c r="D133" s="812" t="s">
        <v>111</v>
      </c>
      <c r="E133" s="776" t="s">
        <v>146</v>
      </c>
      <c r="F133" s="685" t="s">
        <v>316</v>
      </c>
      <c r="G133" s="807" t="s">
        <v>318</v>
      </c>
      <c r="H133" s="812"/>
      <c r="I133" s="813">
        <f>+I135</f>
        <v>0</v>
      </c>
      <c r="J133" s="813">
        <f>+J135</f>
        <v>0</v>
      </c>
      <c r="K133" s="335"/>
    </row>
    <row r="134" spans="1:11" s="215" customFormat="1" ht="42" hidden="1">
      <c r="A134" s="781" t="s">
        <v>334</v>
      </c>
      <c r="B134" s="812" t="s">
        <v>74</v>
      </c>
      <c r="C134" s="812" t="s">
        <v>81</v>
      </c>
      <c r="D134" s="812" t="s">
        <v>111</v>
      </c>
      <c r="E134" s="842" t="s">
        <v>146</v>
      </c>
      <c r="F134" s="839" t="s">
        <v>75</v>
      </c>
      <c r="G134" s="840" t="s">
        <v>318</v>
      </c>
      <c r="H134" s="812"/>
      <c r="I134" s="813">
        <f>I135</f>
        <v>0</v>
      </c>
      <c r="J134" s="813">
        <f>J135</f>
        <v>0</v>
      </c>
      <c r="K134" s="335"/>
    </row>
    <row r="135" spans="1:11" s="124" customFormat="1" ht="21" hidden="1">
      <c r="A135" s="786" t="s">
        <v>147</v>
      </c>
      <c r="B135" s="823" t="s">
        <v>74</v>
      </c>
      <c r="C135" s="812" t="s">
        <v>81</v>
      </c>
      <c r="D135" s="812" t="s">
        <v>111</v>
      </c>
      <c r="E135" s="776" t="s">
        <v>146</v>
      </c>
      <c r="F135" s="685" t="s">
        <v>75</v>
      </c>
      <c r="G135" s="691" t="s">
        <v>335</v>
      </c>
      <c r="H135" s="812"/>
      <c r="I135" s="813">
        <f>I136</f>
        <v>0</v>
      </c>
      <c r="J135" s="813">
        <f>J136</f>
        <v>0</v>
      </c>
      <c r="K135" s="335"/>
    </row>
    <row r="136" spans="1:11" s="124" customFormat="1" ht="42" hidden="1">
      <c r="A136" s="782" t="s">
        <v>432</v>
      </c>
      <c r="B136" s="812" t="s">
        <v>74</v>
      </c>
      <c r="C136" s="812" t="s">
        <v>81</v>
      </c>
      <c r="D136" s="812" t="s">
        <v>111</v>
      </c>
      <c r="E136" s="842" t="s">
        <v>146</v>
      </c>
      <c r="F136" s="839" t="s">
        <v>75</v>
      </c>
      <c r="G136" s="849" t="s">
        <v>335</v>
      </c>
      <c r="H136" s="812" t="s">
        <v>84</v>
      </c>
      <c r="I136" s="813"/>
      <c r="J136" s="813"/>
      <c r="K136" s="335"/>
    </row>
    <row r="137" spans="1:11" s="124" customFormat="1" ht="81">
      <c r="A137" s="779" t="s">
        <v>725</v>
      </c>
      <c r="B137" s="809" t="s">
        <v>74</v>
      </c>
      <c r="C137" s="809" t="s">
        <v>81</v>
      </c>
      <c r="D137" s="809" t="s">
        <v>111</v>
      </c>
      <c r="E137" s="729" t="s">
        <v>234</v>
      </c>
      <c r="F137" s="690"/>
      <c r="G137" s="837" t="s">
        <v>318</v>
      </c>
      <c r="H137" s="809"/>
      <c r="I137" s="811">
        <f>+I138</f>
        <v>5000</v>
      </c>
      <c r="J137" s="811">
        <f>+J138</f>
        <v>5000</v>
      </c>
      <c r="K137" s="335"/>
    </row>
    <row r="138" spans="1:249" s="193" customFormat="1" ht="63">
      <c r="A138" s="785" t="s">
        <v>624</v>
      </c>
      <c r="B138" s="816" t="s">
        <v>74</v>
      </c>
      <c r="C138" s="816" t="s">
        <v>81</v>
      </c>
      <c r="D138" s="816" t="s">
        <v>111</v>
      </c>
      <c r="E138" s="846" t="s">
        <v>236</v>
      </c>
      <c r="F138" s="847"/>
      <c r="G138" s="848" t="s">
        <v>318</v>
      </c>
      <c r="H138" s="818"/>
      <c r="I138" s="819">
        <f aca="true" t="shared" si="5" ref="I138:J140">I139</f>
        <v>5000</v>
      </c>
      <c r="J138" s="819">
        <f t="shared" si="5"/>
        <v>5000</v>
      </c>
      <c r="K138" s="33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5"/>
      <c r="AS138" s="215"/>
      <c r="AT138" s="215"/>
      <c r="AU138" s="215"/>
      <c r="AV138" s="215"/>
      <c r="AW138" s="215"/>
      <c r="AX138" s="215"/>
      <c r="AY138" s="215"/>
      <c r="AZ138" s="215"/>
      <c r="BA138" s="215"/>
      <c r="BB138" s="215"/>
      <c r="BC138" s="215"/>
      <c r="BD138" s="215"/>
      <c r="BE138" s="215"/>
      <c r="BF138" s="215"/>
      <c r="BG138" s="215"/>
      <c r="BH138" s="215"/>
      <c r="BI138" s="215"/>
      <c r="BJ138" s="215"/>
      <c r="BK138" s="215"/>
      <c r="BL138" s="215"/>
      <c r="BM138" s="215"/>
      <c r="BN138" s="215"/>
      <c r="BO138" s="215"/>
      <c r="BP138" s="215"/>
      <c r="BQ138" s="215"/>
      <c r="BR138" s="215"/>
      <c r="BS138" s="215"/>
      <c r="BT138" s="215"/>
      <c r="BU138" s="215"/>
      <c r="BV138" s="215"/>
      <c r="BW138" s="215"/>
      <c r="BX138" s="215"/>
      <c r="BY138" s="215"/>
      <c r="BZ138" s="215"/>
      <c r="CA138" s="215"/>
      <c r="CB138" s="215"/>
      <c r="CC138" s="215"/>
      <c r="CD138" s="215"/>
      <c r="CE138" s="215"/>
      <c r="CF138" s="215"/>
      <c r="CG138" s="215"/>
      <c r="CH138" s="215"/>
      <c r="CI138" s="215"/>
      <c r="CJ138" s="215"/>
      <c r="CK138" s="215"/>
      <c r="CL138" s="215"/>
      <c r="CM138" s="215"/>
      <c r="CN138" s="215"/>
      <c r="CO138" s="215"/>
      <c r="CP138" s="215"/>
      <c r="CQ138" s="215"/>
      <c r="CR138" s="215"/>
      <c r="CS138" s="215"/>
      <c r="CT138" s="215"/>
      <c r="CU138" s="215"/>
      <c r="CV138" s="215"/>
      <c r="CW138" s="215"/>
      <c r="CX138" s="215"/>
      <c r="CY138" s="215"/>
      <c r="CZ138" s="215"/>
      <c r="DA138" s="215"/>
      <c r="DB138" s="215"/>
      <c r="DC138" s="215"/>
      <c r="DD138" s="215"/>
      <c r="DE138" s="215"/>
      <c r="DF138" s="215"/>
      <c r="DG138" s="215"/>
      <c r="DH138" s="215"/>
      <c r="DI138" s="215"/>
      <c r="DJ138" s="215"/>
      <c r="DK138" s="215"/>
      <c r="DL138" s="215"/>
      <c r="DM138" s="215"/>
      <c r="DN138" s="215"/>
      <c r="DO138" s="215"/>
      <c r="DP138" s="215"/>
      <c r="DQ138" s="215"/>
      <c r="DR138" s="215"/>
      <c r="DS138" s="215"/>
      <c r="DT138" s="215"/>
      <c r="DU138" s="215"/>
      <c r="DV138" s="215"/>
      <c r="DW138" s="215"/>
      <c r="DX138" s="215"/>
      <c r="DY138" s="215"/>
      <c r="DZ138" s="215"/>
      <c r="EA138" s="215"/>
      <c r="EB138" s="215"/>
      <c r="EC138" s="215"/>
      <c r="ED138" s="215"/>
      <c r="EE138" s="215"/>
      <c r="EF138" s="215"/>
      <c r="EG138" s="215"/>
      <c r="EH138" s="215"/>
      <c r="EI138" s="215"/>
      <c r="EJ138" s="215"/>
      <c r="EK138" s="215"/>
      <c r="EL138" s="215"/>
      <c r="EM138" s="215"/>
      <c r="EN138" s="215"/>
      <c r="EO138" s="215"/>
      <c r="EP138" s="215"/>
      <c r="EQ138" s="215"/>
      <c r="ER138" s="215"/>
      <c r="ES138" s="215"/>
      <c r="ET138" s="215"/>
      <c r="EU138" s="215"/>
      <c r="EV138" s="215"/>
      <c r="EW138" s="215"/>
      <c r="EX138" s="215"/>
      <c r="EY138" s="215"/>
      <c r="EZ138" s="215"/>
      <c r="FA138" s="215"/>
      <c r="FB138" s="215"/>
      <c r="FC138" s="215"/>
      <c r="FD138" s="215"/>
      <c r="FE138" s="215"/>
      <c r="FF138" s="215"/>
      <c r="FG138" s="215"/>
      <c r="FH138" s="215"/>
      <c r="FI138" s="215"/>
      <c r="FJ138" s="215"/>
      <c r="FK138" s="215"/>
      <c r="FL138" s="215"/>
      <c r="FM138" s="215"/>
      <c r="FN138" s="215"/>
      <c r="FO138" s="215"/>
      <c r="FP138" s="215"/>
      <c r="FQ138" s="215"/>
      <c r="FR138" s="215"/>
      <c r="FS138" s="215"/>
      <c r="FT138" s="215"/>
      <c r="FU138" s="215"/>
      <c r="FV138" s="215"/>
      <c r="FW138" s="215"/>
      <c r="FX138" s="215"/>
      <c r="FY138" s="215"/>
      <c r="FZ138" s="215"/>
      <c r="GA138" s="215"/>
      <c r="GB138" s="215"/>
      <c r="GC138" s="215"/>
      <c r="GD138" s="215"/>
      <c r="GE138" s="215"/>
      <c r="GF138" s="215"/>
      <c r="GG138" s="215"/>
      <c r="GH138" s="215"/>
      <c r="GI138" s="215"/>
      <c r="GJ138" s="215"/>
      <c r="GK138" s="215"/>
      <c r="GL138" s="215"/>
      <c r="GM138" s="215"/>
      <c r="GN138" s="215"/>
      <c r="GO138" s="215"/>
      <c r="GP138" s="215"/>
      <c r="GQ138" s="215"/>
      <c r="GR138" s="215"/>
      <c r="GS138" s="215"/>
      <c r="GT138" s="215"/>
      <c r="GU138" s="215"/>
      <c r="GV138" s="215"/>
      <c r="GW138" s="215"/>
      <c r="GX138" s="215"/>
      <c r="GY138" s="215"/>
      <c r="GZ138" s="215"/>
      <c r="HA138" s="215"/>
      <c r="HB138" s="215"/>
      <c r="HC138" s="215"/>
      <c r="HD138" s="215"/>
      <c r="HE138" s="215"/>
      <c r="HF138" s="215"/>
      <c r="HG138" s="215"/>
      <c r="HH138" s="215"/>
      <c r="HI138" s="215"/>
      <c r="HJ138" s="215"/>
      <c r="HK138" s="215"/>
      <c r="HL138" s="215"/>
      <c r="HM138" s="215"/>
      <c r="HN138" s="215"/>
      <c r="HO138" s="215"/>
      <c r="HP138" s="215"/>
      <c r="HQ138" s="215"/>
      <c r="HR138" s="215"/>
      <c r="HS138" s="215"/>
      <c r="HT138" s="215"/>
      <c r="HU138" s="215"/>
      <c r="HV138" s="215"/>
      <c r="HW138" s="215"/>
      <c r="HX138" s="215"/>
      <c r="HY138" s="215"/>
      <c r="HZ138" s="215"/>
      <c r="IA138" s="215"/>
      <c r="IB138" s="215"/>
      <c r="IC138" s="215"/>
      <c r="ID138" s="215"/>
      <c r="IE138" s="215"/>
      <c r="IF138" s="215"/>
      <c r="IG138" s="215"/>
      <c r="IH138" s="215"/>
      <c r="II138" s="215"/>
      <c r="IJ138" s="215"/>
      <c r="IK138" s="215"/>
      <c r="IL138" s="215"/>
      <c r="IM138" s="215"/>
      <c r="IN138" s="215"/>
      <c r="IO138" s="215"/>
    </row>
    <row r="139" spans="1:249" s="193" customFormat="1" ht="42">
      <c r="A139" s="785" t="s">
        <v>391</v>
      </c>
      <c r="B139" s="816" t="s">
        <v>74</v>
      </c>
      <c r="C139" s="816" t="s">
        <v>81</v>
      </c>
      <c r="D139" s="816" t="s">
        <v>111</v>
      </c>
      <c r="E139" s="721" t="s">
        <v>236</v>
      </c>
      <c r="F139" s="721" t="s">
        <v>75</v>
      </c>
      <c r="G139" s="845" t="s">
        <v>318</v>
      </c>
      <c r="H139" s="818"/>
      <c r="I139" s="819">
        <f t="shared" si="5"/>
        <v>5000</v>
      </c>
      <c r="J139" s="819">
        <f t="shared" si="5"/>
        <v>5000</v>
      </c>
      <c r="K139" s="33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c r="AP139" s="215"/>
      <c r="AQ139" s="215"/>
      <c r="AR139" s="215"/>
      <c r="AS139" s="215"/>
      <c r="AT139" s="215"/>
      <c r="AU139" s="215"/>
      <c r="AV139" s="215"/>
      <c r="AW139" s="215"/>
      <c r="AX139" s="215"/>
      <c r="AY139" s="215"/>
      <c r="AZ139" s="215"/>
      <c r="BA139" s="215"/>
      <c r="BB139" s="215"/>
      <c r="BC139" s="215"/>
      <c r="BD139" s="215"/>
      <c r="BE139" s="215"/>
      <c r="BF139" s="215"/>
      <c r="BG139" s="215"/>
      <c r="BH139" s="215"/>
      <c r="BI139" s="215"/>
      <c r="BJ139" s="215"/>
      <c r="BK139" s="215"/>
      <c r="BL139" s="215"/>
      <c r="BM139" s="215"/>
      <c r="BN139" s="215"/>
      <c r="BO139" s="215"/>
      <c r="BP139" s="215"/>
      <c r="BQ139" s="215"/>
      <c r="BR139" s="215"/>
      <c r="BS139" s="215"/>
      <c r="BT139" s="215"/>
      <c r="BU139" s="215"/>
      <c r="BV139" s="215"/>
      <c r="BW139" s="215"/>
      <c r="BX139" s="215"/>
      <c r="BY139" s="215"/>
      <c r="BZ139" s="215"/>
      <c r="CA139" s="215"/>
      <c r="CB139" s="215"/>
      <c r="CC139" s="215"/>
      <c r="CD139" s="215"/>
      <c r="CE139" s="215"/>
      <c r="CF139" s="215"/>
      <c r="CG139" s="215"/>
      <c r="CH139" s="215"/>
      <c r="CI139" s="215"/>
      <c r="CJ139" s="215"/>
      <c r="CK139" s="215"/>
      <c r="CL139" s="215"/>
      <c r="CM139" s="215"/>
      <c r="CN139" s="215"/>
      <c r="CO139" s="215"/>
      <c r="CP139" s="215"/>
      <c r="CQ139" s="215"/>
      <c r="CR139" s="215"/>
      <c r="CS139" s="215"/>
      <c r="CT139" s="215"/>
      <c r="CU139" s="215"/>
      <c r="CV139" s="215"/>
      <c r="CW139" s="215"/>
      <c r="CX139" s="215"/>
      <c r="CY139" s="215"/>
      <c r="CZ139" s="215"/>
      <c r="DA139" s="215"/>
      <c r="DB139" s="215"/>
      <c r="DC139" s="215"/>
      <c r="DD139" s="215"/>
      <c r="DE139" s="215"/>
      <c r="DF139" s="215"/>
      <c r="DG139" s="215"/>
      <c r="DH139" s="215"/>
      <c r="DI139" s="215"/>
      <c r="DJ139" s="215"/>
      <c r="DK139" s="215"/>
      <c r="DL139" s="215"/>
      <c r="DM139" s="215"/>
      <c r="DN139" s="215"/>
      <c r="DO139" s="215"/>
      <c r="DP139" s="215"/>
      <c r="DQ139" s="215"/>
      <c r="DR139" s="215"/>
      <c r="DS139" s="215"/>
      <c r="DT139" s="215"/>
      <c r="DU139" s="215"/>
      <c r="DV139" s="215"/>
      <c r="DW139" s="215"/>
      <c r="DX139" s="215"/>
      <c r="DY139" s="215"/>
      <c r="DZ139" s="215"/>
      <c r="EA139" s="215"/>
      <c r="EB139" s="215"/>
      <c r="EC139" s="215"/>
      <c r="ED139" s="215"/>
      <c r="EE139" s="215"/>
      <c r="EF139" s="215"/>
      <c r="EG139" s="215"/>
      <c r="EH139" s="215"/>
      <c r="EI139" s="215"/>
      <c r="EJ139" s="215"/>
      <c r="EK139" s="215"/>
      <c r="EL139" s="215"/>
      <c r="EM139" s="215"/>
      <c r="EN139" s="215"/>
      <c r="EO139" s="215"/>
      <c r="EP139" s="215"/>
      <c r="EQ139" s="215"/>
      <c r="ER139" s="215"/>
      <c r="ES139" s="215"/>
      <c r="ET139" s="215"/>
      <c r="EU139" s="215"/>
      <c r="EV139" s="215"/>
      <c r="EW139" s="215"/>
      <c r="EX139" s="215"/>
      <c r="EY139" s="215"/>
      <c r="EZ139" s="215"/>
      <c r="FA139" s="215"/>
      <c r="FB139" s="215"/>
      <c r="FC139" s="215"/>
      <c r="FD139" s="215"/>
      <c r="FE139" s="215"/>
      <c r="FF139" s="215"/>
      <c r="FG139" s="215"/>
      <c r="FH139" s="215"/>
      <c r="FI139" s="215"/>
      <c r="FJ139" s="215"/>
      <c r="FK139" s="215"/>
      <c r="FL139" s="215"/>
      <c r="FM139" s="215"/>
      <c r="FN139" s="215"/>
      <c r="FO139" s="215"/>
      <c r="FP139" s="215"/>
      <c r="FQ139" s="215"/>
      <c r="FR139" s="215"/>
      <c r="FS139" s="215"/>
      <c r="FT139" s="215"/>
      <c r="FU139" s="215"/>
      <c r="FV139" s="215"/>
      <c r="FW139" s="215"/>
      <c r="FX139" s="215"/>
      <c r="FY139" s="215"/>
      <c r="FZ139" s="215"/>
      <c r="GA139" s="215"/>
      <c r="GB139" s="215"/>
      <c r="GC139" s="215"/>
      <c r="GD139" s="215"/>
      <c r="GE139" s="215"/>
      <c r="GF139" s="215"/>
      <c r="GG139" s="215"/>
      <c r="GH139" s="215"/>
      <c r="GI139" s="215"/>
      <c r="GJ139" s="215"/>
      <c r="GK139" s="215"/>
      <c r="GL139" s="215"/>
      <c r="GM139" s="215"/>
      <c r="GN139" s="215"/>
      <c r="GO139" s="215"/>
      <c r="GP139" s="215"/>
      <c r="GQ139" s="215"/>
      <c r="GR139" s="215"/>
      <c r="GS139" s="215"/>
      <c r="GT139" s="215"/>
      <c r="GU139" s="215"/>
      <c r="GV139" s="215"/>
      <c r="GW139" s="215"/>
      <c r="GX139" s="215"/>
      <c r="GY139" s="215"/>
      <c r="GZ139" s="215"/>
      <c r="HA139" s="215"/>
      <c r="HB139" s="215"/>
      <c r="HC139" s="215"/>
      <c r="HD139" s="215"/>
      <c r="HE139" s="215"/>
      <c r="HF139" s="215"/>
      <c r="HG139" s="215"/>
      <c r="HH139" s="215"/>
      <c r="HI139" s="215"/>
      <c r="HJ139" s="215"/>
      <c r="HK139" s="215"/>
      <c r="HL139" s="215"/>
      <c r="HM139" s="215"/>
      <c r="HN139" s="215"/>
      <c r="HO139" s="215"/>
      <c r="HP139" s="215"/>
      <c r="HQ139" s="215"/>
      <c r="HR139" s="215"/>
      <c r="HS139" s="215"/>
      <c r="HT139" s="215"/>
      <c r="HU139" s="215"/>
      <c r="HV139" s="215"/>
      <c r="HW139" s="215"/>
      <c r="HX139" s="215"/>
      <c r="HY139" s="215"/>
      <c r="HZ139" s="215"/>
      <c r="IA139" s="215"/>
      <c r="IB139" s="215"/>
      <c r="IC139" s="215"/>
      <c r="ID139" s="215"/>
      <c r="IE139" s="215"/>
      <c r="IF139" s="215"/>
      <c r="IG139" s="215"/>
      <c r="IH139" s="215"/>
      <c r="II139" s="215"/>
      <c r="IJ139" s="215"/>
      <c r="IK139" s="215"/>
      <c r="IL139" s="215"/>
      <c r="IM139" s="215"/>
      <c r="IN139" s="215"/>
      <c r="IO139" s="215"/>
    </row>
    <row r="140" spans="1:249" s="193" customFormat="1" ht="30" customHeight="1">
      <c r="A140" s="785" t="s">
        <v>337</v>
      </c>
      <c r="B140" s="816" t="s">
        <v>74</v>
      </c>
      <c r="C140" s="816" t="s">
        <v>81</v>
      </c>
      <c r="D140" s="816" t="s">
        <v>111</v>
      </c>
      <c r="E140" s="846" t="s">
        <v>236</v>
      </c>
      <c r="F140" s="847" t="s">
        <v>75</v>
      </c>
      <c r="G140" s="848" t="s">
        <v>339</v>
      </c>
      <c r="H140" s="818"/>
      <c r="I140" s="817">
        <f t="shared" si="5"/>
        <v>5000</v>
      </c>
      <c r="J140" s="817">
        <f t="shared" si="5"/>
        <v>5000</v>
      </c>
      <c r="K140" s="33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5"/>
      <c r="AL140" s="215"/>
      <c r="AM140" s="215"/>
      <c r="AN140" s="215"/>
      <c r="AO140" s="215"/>
      <c r="AP140" s="215"/>
      <c r="AQ140" s="215"/>
      <c r="AR140" s="215"/>
      <c r="AS140" s="215"/>
      <c r="AT140" s="215"/>
      <c r="AU140" s="215"/>
      <c r="AV140" s="215"/>
      <c r="AW140" s="215"/>
      <c r="AX140" s="215"/>
      <c r="AY140" s="215"/>
      <c r="AZ140" s="215"/>
      <c r="BA140" s="215"/>
      <c r="BB140" s="215"/>
      <c r="BC140" s="215"/>
      <c r="BD140" s="215"/>
      <c r="BE140" s="215"/>
      <c r="BF140" s="215"/>
      <c r="BG140" s="215"/>
      <c r="BH140" s="215"/>
      <c r="BI140" s="215"/>
      <c r="BJ140" s="215"/>
      <c r="BK140" s="215"/>
      <c r="BL140" s="215"/>
      <c r="BM140" s="215"/>
      <c r="BN140" s="215"/>
      <c r="BO140" s="215"/>
      <c r="BP140" s="215"/>
      <c r="BQ140" s="215"/>
      <c r="BR140" s="215"/>
      <c r="BS140" s="215"/>
      <c r="BT140" s="215"/>
      <c r="BU140" s="215"/>
      <c r="BV140" s="215"/>
      <c r="BW140" s="215"/>
      <c r="BX140" s="215"/>
      <c r="BY140" s="215"/>
      <c r="BZ140" s="215"/>
      <c r="CA140" s="215"/>
      <c r="CB140" s="215"/>
      <c r="CC140" s="215"/>
      <c r="CD140" s="215"/>
      <c r="CE140" s="215"/>
      <c r="CF140" s="215"/>
      <c r="CG140" s="215"/>
      <c r="CH140" s="215"/>
      <c r="CI140" s="215"/>
      <c r="CJ140" s="215"/>
      <c r="CK140" s="215"/>
      <c r="CL140" s="215"/>
      <c r="CM140" s="215"/>
      <c r="CN140" s="215"/>
      <c r="CO140" s="215"/>
      <c r="CP140" s="215"/>
      <c r="CQ140" s="215"/>
      <c r="CR140" s="215"/>
      <c r="CS140" s="215"/>
      <c r="CT140" s="215"/>
      <c r="CU140" s="215"/>
      <c r="CV140" s="215"/>
      <c r="CW140" s="215"/>
      <c r="CX140" s="215"/>
      <c r="CY140" s="215"/>
      <c r="CZ140" s="215"/>
      <c r="DA140" s="215"/>
      <c r="DB140" s="215"/>
      <c r="DC140" s="215"/>
      <c r="DD140" s="215"/>
      <c r="DE140" s="215"/>
      <c r="DF140" s="215"/>
      <c r="DG140" s="215"/>
      <c r="DH140" s="215"/>
      <c r="DI140" s="215"/>
      <c r="DJ140" s="215"/>
      <c r="DK140" s="215"/>
      <c r="DL140" s="215"/>
      <c r="DM140" s="215"/>
      <c r="DN140" s="215"/>
      <c r="DO140" s="215"/>
      <c r="DP140" s="215"/>
      <c r="DQ140" s="215"/>
      <c r="DR140" s="215"/>
      <c r="DS140" s="215"/>
      <c r="DT140" s="215"/>
      <c r="DU140" s="215"/>
      <c r="DV140" s="215"/>
      <c r="DW140" s="215"/>
      <c r="DX140" s="215"/>
      <c r="DY140" s="215"/>
      <c r="DZ140" s="215"/>
      <c r="EA140" s="215"/>
      <c r="EB140" s="215"/>
      <c r="EC140" s="215"/>
      <c r="ED140" s="215"/>
      <c r="EE140" s="215"/>
      <c r="EF140" s="215"/>
      <c r="EG140" s="215"/>
      <c r="EH140" s="215"/>
      <c r="EI140" s="215"/>
      <c r="EJ140" s="215"/>
      <c r="EK140" s="215"/>
      <c r="EL140" s="215"/>
      <c r="EM140" s="215"/>
      <c r="EN140" s="215"/>
      <c r="EO140" s="215"/>
      <c r="EP140" s="215"/>
      <c r="EQ140" s="215"/>
      <c r="ER140" s="215"/>
      <c r="ES140" s="215"/>
      <c r="ET140" s="215"/>
      <c r="EU140" s="215"/>
      <c r="EV140" s="215"/>
      <c r="EW140" s="215"/>
      <c r="EX140" s="215"/>
      <c r="EY140" s="215"/>
      <c r="EZ140" s="215"/>
      <c r="FA140" s="215"/>
      <c r="FB140" s="215"/>
      <c r="FC140" s="215"/>
      <c r="FD140" s="215"/>
      <c r="FE140" s="215"/>
      <c r="FF140" s="215"/>
      <c r="FG140" s="215"/>
      <c r="FH140" s="215"/>
      <c r="FI140" s="215"/>
      <c r="FJ140" s="215"/>
      <c r="FK140" s="215"/>
      <c r="FL140" s="215"/>
      <c r="FM140" s="215"/>
      <c r="FN140" s="215"/>
      <c r="FO140" s="215"/>
      <c r="FP140" s="215"/>
      <c r="FQ140" s="215"/>
      <c r="FR140" s="215"/>
      <c r="FS140" s="215"/>
      <c r="FT140" s="215"/>
      <c r="FU140" s="215"/>
      <c r="FV140" s="215"/>
      <c r="FW140" s="215"/>
      <c r="FX140" s="215"/>
      <c r="FY140" s="215"/>
      <c r="FZ140" s="215"/>
      <c r="GA140" s="215"/>
      <c r="GB140" s="215"/>
      <c r="GC140" s="215"/>
      <c r="GD140" s="215"/>
      <c r="GE140" s="215"/>
      <c r="GF140" s="215"/>
      <c r="GG140" s="215"/>
      <c r="GH140" s="215"/>
      <c r="GI140" s="215"/>
      <c r="GJ140" s="215"/>
      <c r="GK140" s="215"/>
      <c r="GL140" s="215"/>
      <c r="GM140" s="215"/>
      <c r="GN140" s="215"/>
      <c r="GO140" s="215"/>
      <c r="GP140" s="215"/>
      <c r="GQ140" s="215"/>
      <c r="GR140" s="215"/>
      <c r="GS140" s="215"/>
      <c r="GT140" s="215"/>
      <c r="GU140" s="215"/>
      <c r="GV140" s="215"/>
      <c r="GW140" s="215"/>
      <c r="GX140" s="215"/>
      <c r="GY140" s="215"/>
      <c r="GZ140" s="215"/>
      <c r="HA140" s="215"/>
      <c r="HB140" s="215"/>
      <c r="HC140" s="215"/>
      <c r="HD140" s="215"/>
      <c r="HE140" s="215"/>
      <c r="HF140" s="215"/>
      <c r="HG140" s="215"/>
      <c r="HH140" s="215"/>
      <c r="HI140" s="215"/>
      <c r="HJ140" s="215"/>
      <c r="HK140" s="215"/>
      <c r="HL140" s="215"/>
      <c r="HM140" s="215"/>
      <c r="HN140" s="215"/>
      <c r="HO140" s="215"/>
      <c r="HP140" s="215"/>
      <c r="HQ140" s="215"/>
      <c r="HR140" s="215"/>
      <c r="HS140" s="215"/>
      <c r="HT140" s="215"/>
      <c r="HU140" s="215"/>
      <c r="HV140" s="215"/>
      <c r="HW140" s="215"/>
      <c r="HX140" s="215"/>
      <c r="HY140" s="215"/>
      <c r="HZ140" s="215"/>
      <c r="IA140" s="215"/>
      <c r="IB140" s="215"/>
      <c r="IC140" s="215"/>
      <c r="ID140" s="215"/>
      <c r="IE140" s="215"/>
      <c r="IF140" s="215"/>
      <c r="IG140" s="215"/>
      <c r="IH140" s="215"/>
      <c r="II140" s="215"/>
      <c r="IJ140" s="215"/>
      <c r="IK140" s="215"/>
      <c r="IL140" s="215"/>
      <c r="IM140" s="215"/>
      <c r="IN140" s="215"/>
      <c r="IO140" s="215"/>
    </row>
    <row r="141" spans="1:250" s="189" customFormat="1" ht="42">
      <c r="A141" s="782" t="s">
        <v>432</v>
      </c>
      <c r="B141" s="812" t="s">
        <v>74</v>
      </c>
      <c r="C141" s="816" t="s">
        <v>81</v>
      </c>
      <c r="D141" s="816" t="s">
        <v>111</v>
      </c>
      <c r="E141" s="926" t="s">
        <v>236</v>
      </c>
      <c r="F141" s="927" t="s">
        <v>75</v>
      </c>
      <c r="G141" s="928" t="s">
        <v>339</v>
      </c>
      <c r="H141" s="820" t="s">
        <v>84</v>
      </c>
      <c r="I141" s="819">
        <f>'прил 8'!H189</f>
        <v>5000</v>
      </c>
      <c r="J141" s="819">
        <f>'прил 8'!I189</f>
        <v>5000</v>
      </c>
      <c r="K141" s="335"/>
      <c r="L141" s="215"/>
      <c r="M141" s="215"/>
      <c r="N141" s="215"/>
      <c r="O141" s="215"/>
      <c r="P141" s="215"/>
      <c r="Q141" s="215"/>
      <c r="R141" s="215"/>
      <c r="S141" s="215"/>
      <c r="T141" s="215"/>
      <c r="U141" s="215"/>
      <c r="V141" s="215"/>
      <c r="W141" s="215"/>
      <c r="X141" s="215"/>
      <c r="Y141" s="215"/>
      <c r="Z141" s="215"/>
      <c r="AA141" s="215"/>
      <c r="AB141" s="215"/>
      <c r="AC141" s="215"/>
      <c r="AD141" s="215"/>
      <c r="AE141" s="215"/>
      <c r="AF141" s="215"/>
      <c r="AG141" s="215"/>
      <c r="AH141" s="215"/>
      <c r="AI141" s="215"/>
      <c r="AJ141" s="215"/>
      <c r="AK141" s="215"/>
      <c r="AL141" s="215"/>
      <c r="AM141" s="215"/>
      <c r="AN141" s="215"/>
      <c r="AO141" s="215"/>
      <c r="AP141" s="215"/>
      <c r="AQ141" s="215"/>
      <c r="AR141" s="215"/>
      <c r="AS141" s="215"/>
      <c r="AT141" s="215"/>
      <c r="AU141" s="215"/>
      <c r="AV141" s="215"/>
      <c r="AW141" s="215"/>
      <c r="AX141" s="215"/>
      <c r="AY141" s="215"/>
      <c r="AZ141" s="215"/>
      <c r="BA141" s="215"/>
      <c r="BB141" s="215"/>
      <c r="BC141" s="215"/>
      <c r="BD141" s="215"/>
      <c r="BE141" s="215"/>
      <c r="BF141" s="215"/>
      <c r="BG141" s="215"/>
      <c r="BH141" s="215"/>
      <c r="BI141" s="215"/>
      <c r="BJ141" s="215"/>
      <c r="BK141" s="215"/>
      <c r="BL141" s="215"/>
      <c r="BM141" s="215"/>
      <c r="BN141" s="215"/>
      <c r="BO141" s="215"/>
      <c r="BP141" s="215"/>
      <c r="BQ141" s="215"/>
      <c r="BR141" s="215"/>
      <c r="BS141" s="215"/>
      <c r="BT141" s="215"/>
      <c r="BU141" s="215"/>
      <c r="BV141" s="215"/>
      <c r="BW141" s="215"/>
      <c r="BX141" s="215"/>
      <c r="BY141" s="215"/>
      <c r="BZ141" s="215"/>
      <c r="CA141" s="215"/>
      <c r="CB141" s="215"/>
      <c r="CC141" s="215"/>
      <c r="CD141" s="215"/>
      <c r="CE141" s="215"/>
      <c r="CF141" s="215"/>
      <c r="CG141" s="215"/>
      <c r="CH141" s="215"/>
      <c r="CI141" s="215"/>
      <c r="CJ141" s="215"/>
      <c r="CK141" s="215"/>
      <c r="CL141" s="215"/>
      <c r="CM141" s="215"/>
      <c r="CN141" s="215"/>
      <c r="CO141" s="215"/>
      <c r="CP141" s="215"/>
      <c r="CQ141" s="215"/>
      <c r="CR141" s="215"/>
      <c r="CS141" s="215"/>
      <c r="CT141" s="215"/>
      <c r="CU141" s="215"/>
      <c r="CV141" s="215"/>
      <c r="CW141" s="215"/>
      <c r="CX141" s="215"/>
      <c r="CY141" s="215"/>
      <c r="CZ141" s="215"/>
      <c r="DA141" s="215"/>
      <c r="DB141" s="215"/>
      <c r="DC141" s="215"/>
      <c r="DD141" s="215"/>
      <c r="DE141" s="215"/>
      <c r="DF141" s="215"/>
      <c r="DG141" s="215"/>
      <c r="DH141" s="215"/>
      <c r="DI141" s="215"/>
      <c r="DJ141" s="215"/>
      <c r="DK141" s="215"/>
      <c r="DL141" s="215"/>
      <c r="DM141" s="215"/>
      <c r="DN141" s="215"/>
      <c r="DO141" s="215"/>
      <c r="DP141" s="215"/>
      <c r="DQ141" s="215"/>
      <c r="DR141" s="215"/>
      <c r="DS141" s="215"/>
      <c r="DT141" s="215"/>
      <c r="DU141" s="215"/>
      <c r="DV141" s="215"/>
      <c r="DW141" s="215"/>
      <c r="DX141" s="215"/>
      <c r="DY141" s="215"/>
      <c r="DZ141" s="215"/>
      <c r="EA141" s="215"/>
      <c r="EB141" s="215"/>
      <c r="EC141" s="215"/>
      <c r="ED141" s="215"/>
      <c r="EE141" s="215"/>
      <c r="EF141" s="215"/>
      <c r="EG141" s="215"/>
      <c r="EH141" s="215"/>
      <c r="EI141" s="215"/>
      <c r="EJ141" s="215"/>
      <c r="EK141" s="215"/>
      <c r="EL141" s="215"/>
      <c r="EM141" s="215"/>
      <c r="EN141" s="215"/>
      <c r="EO141" s="215"/>
      <c r="EP141" s="215"/>
      <c r="EQ141" s="215"/>
      <c r="ER141" s="215"/>
      <c r="ES141" s="215"/>
      <c r="ET141" s="215"/>
      <c r="EU141" s="215"/>
      <c r="EV141" s="215"/>
      <c r="EW141" s="215"/>
      <c r="EX141" s="215"/>
      <c r="EY141" s="215"/>
      <c r="EZ141" s="215"/>
      <c r="FA141" s="215"/>
      <c r="FB141" s="215"/>
      <c r="FC141" s="215"/>
      <c r="FD141" s="215"/>
      <c r="FE141" s="215"/>
      <c r="FF141" s="215"/>
      <c r="FG141" s="215"/>
      <c r="FH141" s="215"/>
      <c r="FI141" s="215"/>
      <c r="FJ141" s="215"/>
      <c r="FK141" s="215"/>
      <c r="FL141" s="215"/>
      <c r="FM141" s="215"/>
      <c r="FN141" s="215"/>
      <c r="FO141" s="215"/>
      <c r="FP141" s="215"/>
      <c r="FQ141" s="215"/>
      <c r="FR141" s="215"/>
      <c r="FS141" s="215"/>
      <c r="FT141" s="215"/>
      <c r="FU141" s="215"/>
      <c r="FV141" s="215"/>
      <c r="FW141" s="215"/>
      <c r="FX141" s="215"/>
      <c r="FY141" s="215"/>
      <c r="FZ141" s="215"/>
      <c r="GA141" s="215"/>
      <c r="GB141" s="215"/>
      <c r="GC141" s="215"/>
      <c r="GD141" s="215"/>
      <c r="GE141" s="215"/>
      <c r="GF141" s="215"/>
      <c r="GG141" s="215"/>
      <c r="GH141" s="215"/>
      <c r="GI141" s="215"/>
      <c r="GJ141" s="215"/>
      <c r="GK141" s="215"/>
      <c r="GL141" s="215"/>
      <c r="GM141" s="215"/>
      <c r="GN141" s="215"/>
      <c r="GO141" s="215"/>
      <c r="GP141" s="215"/>
      <c r="GQ141" s="215"/>
      <c r="GR141" s="215"/>
      <c r="GS141" s="215"/>
      <c r="GT141" s="215"/>
      <c r="GU141" s="215"/>
      <c r="GV141" s="215"/>
      <c r="GW141" s="215"/>
      <c r="GX141" s="215"/>
      <c r="GY141" s="215"/>
      <c r="GZ141" s="215"/>
      <c r="HA141" s="215"/>
      <c r="HB141" s="215"/>
      <c r="HC141" s="215"/>
      <c r="HD141" s="215"/>
      <c r="HE141" s="215"/>
      <c r="HF141" s="215"/>
      <c r="HG141" s="215"/>
      <c r="HH141" s="215"/>
      <c r="HI141" s="215"/>
      <c r="HJ141" s="215"/>
      <c r="HK141" s="215"/>
      <c r="HL141" s="215"/>
      <c r="HM141" s="215"/>
      <c r="HN141" s="215"/>
      <c r="HO141" s="215"/>
      <c r="HP141" s="215"/>
      <c r="HQ141" s="215"/>
      <c r="HR141" s="215"/>
      <c r="HS141" s="215"/>
      <c r="HT141" s="215"/>
      <c r="HU141" s="215"/>
      <c r="HV141" s="215"/>
      <c r="HW141" s="215"/>
      <c r="HX141" s="215"/>
      <c r="HY141" s="215"/>
      <c r="HZ141" s="215"/>
      <c r="IA141" s="215"/>
      <c r="IB141" s="215"/>
      <c r="IC141" s="215"/>
      <c r="ID141" s="215"/>
      <c r="IE141" s="215"/>
      <c r="IF141" s="215"/>
      <c r="IG141" s="215"/>
      <c r="IH141" s="215"/>
      <c r="II141" s="215"/>
      <c r="IJ141" s="215"/>
      <c r="IK141" s="215"/>
      <c r="IL141" s="215"/>
      <c r="IM141" s="215"/>
      <c r="IN141" s="215"/>
      <c r="IO141" s="215"/>
      <c r="IP141" s="215"/>
    </row>
    <row r="142" spans="1:250" s="944" customFormat="1" ht="93" customHeight="1">
      <c r="A142" s="780" t="str">
        <f>'прил 9.'!A162</f>
        <v>Муниципальная программа Ивановского сельсовета Рыльсого района Курской области "Поддержка субъектов малого и среднего предпринимательства на территории Ивановского сельсовета Рыльского района Курской области на 2019-2021 годы и на период до 2024 года"</v>
      </c>
      <c r="B142" s="812" t="s">
        <v>74</v>
      </c>
      <c r="C142" s="816" t="s">
        <v>81</v>
      </c>
      <c r="D142" s="816" t="s">
        <v>111</v>
      </c>
      <c r="E142" s="945" t="s">
        <v>691</v>
      </c>
      <c r="F142" s="895"/>
      <c r="G142" s="946"/>
      <c r="H142" s="818"/>
      <c r="I142" s="859">
        <f>'прил 8'!H197</f>
        <v>3500</v>
      </c>
      <c r="J142" s="859">
        <f>'прил 8'!I197</f>
        <v>3500</v>
      </c>
      <c r="K142" s="943"/>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5"/>
      <c r="BA142" s="215"/>
      <c r="BB142" s="215"/>
      <c r="BC142" s="215"/>
      <c r="BD142" s="215"/>
      <c r="BE142" s="215"/>
      <c r="BF142" s="215"/>
      <c r="BG142" s="215"/>
      <c r="BH142" s="215"/>
      <c r="BI142" s="215"/>
      <c r="BJ142" s="215"/>
      <c r="BK142" s="215"/>
      <c r="BL142" s="215"/>
      <c r="BM142" s="215"/>
      <c r="BN142" s="215"/>
      <c r="BO142" s="215"/>
      <c r="BP142" s="215"/>
      <c r="BQ142" s="215"/>
      <c r="BR142" s="215"/>
      <c r="BS142" s="215"/>
      <c r="BT142" s="215"/>
      <c r="BU142" s="215"/>
      <c r="BV142" s="215"/>
      <c r="BW142" s="215"/>
      <c r="BX142" s="215"/>
      <c r="BY142" s="215"/>
      <c r="BZ142" s="215"/>
      <c r="CA142" s="215"/>
      <c r="CB142" s="215"/>
      <c r="CC142" s="215"/>
      <c r="CD142" s="215"/>
      <c r="CE142" s="215"/>
      <c r="CF142" s="215"/>
      <c r="CG142" s="215"/>
      <c r="CH142" s="215"/>
      <c r="CI142" s="215"/>
      <c r="CJ142" s="215"/>
      <c r="CK142" s="215"/>
      <c r="CL142" s="215"/>
      <c r="CM142" s="215"/>
      <c r="CN142" s="215"/>
      <c r="CO142" s="215"/>
      <c r="CP142" s="215"/>
      <c r="CQ142" s="215"/>
      <c r="CR142" s="215"/>
      <c r="CS142" s="215"/>
      <c r="CT142" s="215"/>
      <c r="CU142" s="215"/>
      <c r="CV142" s="215"/>
      <c r="CW142" s="215"/>
      <c r="CX142" s="215"/>
      <c r="CY142" s="215"/>
      <c r="CZ142" s="215"/>
      <c r="DA142" s="215"/>
      <c r="DB142" s="215"/>
      <c r="DC142" s="215"/>
      <c r="DD142" s="215"/>
      <c r="DE142" s="215"/>
      <c r="DF142" s="215"/>
      <c r="DG142" s="215"/>
      <c r="DH142" s="215"/>
      <c r="DI142" s="215"/>
      <c r="DJ142" s="215"/>
      <c r="DK142" s="215"/>
      <c r="DL142" s="215"/>
      <c r="DM142" s="215"/>
      <c r="DN142" s="215"/>
      <c r="DO142" s="215"/>
      <c r="DP142" s="215"/>
      <c r="DQ142" s="215"/>
      <c r="DR142" s="215"/>
      <c r="DS142" s="215"/>
      <c r="DT142" s="215"/>
      <c r="DU142" s="215"/>
      <c r="DV142" s="215"/>
      <c r="DW142" s="215"/>
      <c r="DX142" s="215"/>
      <c r="DY142" s="215"/>
      <c r="DZ142" s="215"/>
      <c r="EA142" s="215"/>
      <c r="EB142" s="215"/>
      <c r="EC142" s="215"/>
      <c r="ED142" s="215"/>
      <c r="EE142" s="215"/>
      <c r="EF142" s="215"/>
      <c r="EG142" s="215"/>
      <c r="EH142" s="215"/>
      <c r="EI142" s="215"/>
      <c r="EJ142" s="215"/>
      <c r="EK142" s="215"/>
      <c r="EL142" s="215"/>
      <c r="EM142" s="215"/>
      <c r="EN142" s="215"/>
      <c r="EO142" s="215"/>
      <c r="EP142" s="215"/>
      <c r="EQ142" s="215"/>
      <c r="ER142" s="215"/>
      <c r="ES142" s="215"/>
      <c r="ET142" s="215"/>
      <c r="EU142" s="215"/>
      <c r="EV142" s="215"/>
      <c r="EW142" s="215"/>
      <c r="EX142" s="215"/>
      <c r="EY142" s="215"/>
      <c r="EZ142" s="215"/>
      <c r="FA142" s="215"/>
      <c r="FB142" s="215"/>
      <c r="FC142" s="215"/>
      <c r="FD142" s="215"/>
      <c r="FE142" s="215"/>
      <c r="FF142" s="215"/>
      <c r="FG142" s="215"/>
      <c r="FH142" s="215"/>
      <c r="FI142" s="215"/>
      <c r="FJ142" s="215"/>
      <c r="FK142" s="215"/>
      <c r="FL142" s="215"/>
      <c r="FM142" s="215"/>
      <c r="FN142" s="215"/>
      <c r="FO142" s="215"/>
      <c r="FP142" s="215"/>
      <c r="FQ142" s="215"/>
      <c r="FR142" s="215"/>
      <c r="FS142" s="215"/>
      <c r="FT142" s="215"/>
      <c r="FU142" s="215"/>
      <c r="FV142" s="215"/>
      <c r="FW142" s="215"/>
      <c r="FX142" s="215"/>
      <c r="FY142" s="215"/>
      <c r="FZ142" s="215"/>
      <c r="GA142" s="215"/>
      <c r="GB142" s="215"/>
      <c r="GC142" s="215"/>
      <c r="GD142" s="215"/>
      <c r="GE142" s="215"/>
      <c r="GF142" s="215"/>
      <c r="GG142" s="215"/>
      <c r="GH142" s="215"/>
      <c r="GI142" s="215"/>
      <c r="GJ142" s="215"/>
      <c r="GK142" s="215"/>
      <c r="GL142" s="215"/>
      <c r="GM142" s="215"/>
      <c r="GN142" s="215"/>
      <c r="GO142" s="215"/>
      <c r="GP142" s="215"/>
      <c r="GQ142" s="215"/>
      <c r="GR142" s="215"/>
      <c r="GS142" s="215"/>
      <c r="GT142" s="215"/>
      <c r="GU142" s="215"/>
      <c r="GV142" s="215"/>
      <c r="GW142" s="215"/>
      <c r="GX142" s="215"/>
      <c r="GY142" s="215"/>
      <c r="GZ142" s="215"/>
      <c r="HA142" s="215"/>
      <c r="HB142" s="215"/>
      <c r="HC142" s="215"/>
      <c r="HD142" s="215"/>
      <c r="HE142" s="215"/>
      <c r="HF142" s="215"/>
      <c r="HG142" s="215"/>
      <c r="HH142" s="215"/>
      <c r="HI142" s="215"/>
      <c r="HJ142" s="215"/>
      <c r="HK142" s="215"/>
      <c r="HL142" s="215"/>
      <c r="HM142" s="215"/>
      <c r="HN142" s="215"/>
      <c r="HO142" s="215"/>
      <c r="HP142" s="215"/>
      <c r="HQ142" s="215"/>
      <c r="HR142" s="215"/>
      <c r="HS142" s="215"/>
      <c r="HT142" s="215"/>
      <c r="HU142" s="215"/>
      <c r="HV142" s="215"/>
      <c r="HW142" s="215"/>
      <c r="HX142" s="215"/>
      <c r="HY142" s="215"/>
      <c r="HZ142" s="215"/>
      <c r="IA142" s="215"/>
      <c r="IB142" s="215"/>
      <c r="IC142" s="215"/>
      <c r="ID142" s="215"/>
      <c r="IE142" s="215"/>
      <c r="IF142" s="215"/>
      <c r="IG142" s="215"/>
      <c r="IH142" s="215"/>
      <c r="II142" s="215"/>
      <c r="IJ142" s="215"/>
      <c r="IK142" s="215"/>
      <c r="IL142" s="215"/>
      <c r="IM142" s="215"/>
      <c r="IN142" s="215"/>
      <c r="IO142" s="215"/>
      <c r="IP142" s="215"/>
    </row>
    <row r="143" spans="1:250" s="189" customFormat="1" ht="48" customHeight="1">
      <c r="A143" s="782" t="str">
        <f>'прил 8'!A198</f>
        <v>Подпрограмма «Формирование благоприятных условий для устойчивого функционирования и развития малого и среденего предпринимательства»  </v>
      </c>
      <c r="B143" s="812" t="s">
        <v>74</v>
      </c>
      <c r="C143" s="816" t="s">
        <v>81</v>
      </c>
      <c r="D143" s="816" t="s">
        <v>111</v>
      </c>
      <c r="E143" s="721" t="s">
        <v>692</v>
      </c>
      <c r="F143" s="721" t="s">
        <v>316</v>
      </c>
      <c r="G143" s="845" t="s">
        <v>318</v>
      </c>
      <c r="H143" s="820"/>
      <c r="I143" s="819">
        <f>'прил 8'!H198</f>
        <v>3500</v>
      </c>
      <c r="J143" s="819">
        <f>'прил 8'!I198</f>
        <v>3500</v>
      </c>
      <c r="K143" s="33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15"/>
      <c r="AW143" s="215"/>
      <c r="AX143" s="215"/>
      <c r="AY143" s="215"/>
      <c r="AZ143" s="215"/>
      <c r="BA143" s="215"/>
      <c r="BB143" s="215"/>
      <c r="BC143" s="215"/>
      <c r="BD143" s="215"/>
      <c r="BE143" s="215"/>
      <c r="BF143" s="215"/>
      <c r="BG143" s="215"/>
      <c r="BH143" s="215"/>
      <c r="BI143" s="215"/>
      <c r="BJ143" s="215"/>
      <c r="BK143" s="215"/>
      <c r="BL143" s="215"/>
      <c r="BM143" s="215"/>
      <c r="BN143" s="215"/>
      <c r="BO143" s="215"/>
      <c r="BP143" s="215"/>
      <c r="BQ143" s="215"/>
      <c r="BR143" s="215"/>
      <c r="BS143" s="215"/>
      <c r="BT143" s="215"/>
      <c r="BU143" s="215"/>
      <c r="BV143" s="215"/>
      <c r="BW143" s="215"/>
      <c r="BX143" s="215"/>
      <c r="BY143" s="215"/>
      <c r="BZ143" s="215"/>
      <c r="CA143" s="215"/>
      <c r="CB143" s="215"/>
      <c r="CC143" s="215"/>
      <c r="CD143" s="215"/>
      <c r="CE143" s="215"/>
      <c r="CF143" s="215"/>
      <c r="CG143" s="215"/>
      <c r="CH143" s="215"/>
      <c r="CI143" s="215"/>
      <c r="CJ143" s="215"/>
      <c r="CK143" s="215"/>
      <c r="CL143" s="215"/>
      <c r="CM143" s="215"/>
      <c r="CN143" s="215"/>
      <c r="CO143" s="215"/>
      <c r="CP143" s="215"/>
      <c r="CQ143" s="215"/>
      <c r="CR143" s="215"/>
      <c r="CS143" s="215"/>
      <c r="CT143" s="215"/>
      <c r="CU143" s="215"/>
      <c r="CV143" s="215"/>
      <c r="CW143" s="215"/>
      <c r="CX143" s="215"/>
      <c r="CY143" s="215"/>
      <c r="CZ143" s="215"/>
      <c r="DA143" s="215"/>
      <c r="DB143" s="215"/>
      <c r="DC143" s="215"/>
      <c r="DD143" s="215"/>
      <c r="DE143" s="215"/>
      <c r="DF143" s="215"/>
      <c r="DG143" s="215"/>
      <c r="DH143" s="215"/>
      <c r="DI143" s="215"/>
      <c r="DJ143" s="215"/>
      <c r="DK143" s="215"/>
      <c r="DL143" s="215"/>
      <c r="DM143" s="215"/>
      <c r="DN143" s="215"/>
      <c r="DO143" s="215"/>
      <c r="DP143" s="215"/>
      <c r="DQ143" s="215"/>
      <c r="DR143" s="215"/>
      <c r="DS143" s="215"/>
      <c r="DT143" s="215"/>
      <c r="DU143" s="215"/>
      <c r="DV143" s="215"/>
      <c r="DW143" s="215"/>
      <c r="DX143" s="215"/>
      <c r="DY143" s="215"/>
      <c r="DZ143" s="215"/>
      <c r="EA143" s="215"/>
      <c r="EB143" s="215"/>
      <c r="EC143" s="215"/>
      <c r="ED143" s="215"/>
      <c r="EE143" s="215"/>
      <c r="EF143" s="215"/>
      <c r="EG143" s="215"/>
      <c r="EH143" s="215"/>
      <c r="EI143" s="215"/>
      <c r="EJ143" s="215"/>
      <c r="EK143" s="215"/>
      <c r="EL143" s="215"/>
      <c r="EM143" s="215"/>
      <c r="EN143" s="215"/>
      <c r="EO143" s="215"/>
      <c r="EP143" s="215"/>
      <c r="EQ143" s="215"/>
      <c r="ER143" s="215"/>
      <c r="ES143" s="215"/>
      <c r="ET143" s="215"/>
      <c r="EU143" s="215"/>
      <c r="EV143" s="215"/>
      <c r="EW143" s="215"/>
      <c r="EX143" s="215"/>
      <c r="EY143" s="215"/>
      <c r="EZ143" s="215"/>
      <c r="FA143" s="215"/>
      <c r="FB143" s="215"/>
      <c r="FC143" s="215"/>
      <c r="FD143" s="215"/>
      <c r="FE143" s="215"/>
      <c r="FF143" s="215"/>
      <c r="FG143" s="215"/>
      <c r="FH143" s="215"/>
      <c r="FI143" s="215"/>
      <c r="FJ143" s="215"/>
      <c r="FK143" s="215"/>
      <c r="FL143" s="215"/>
      <c r="FM143" s="215"/>
      <c r="FN143" s="215"/>
      <c r="FO143" s="215"/>
      <c r="FP143" s="215"/>
      <c r="FQ143" s="215"/>
      <c r="FR143" s="215"/>
      <c r="FS143" s="215"/>
      <c r="FT143" s="215"/>
      <c r="FU143" s="215"/>
      <c r="FV143" s="215"/>
      <c r="FW143" s="215"/>
      <c r="FX143" s="215"/>
      <c r="FY143" s="215"/>
      <c r="FZ143" s="215"/>
      <c r="GA143" s="215"/>
      <c r="GB143" s="215"/>
      <c r="GC143" s="215"/>
      <c r="GD143" s="215"/>
      <c r="GE143" s="215"/>
      <c r="GF143" s="215"/>
      <c r="GG143" s="215"/>
      <c r="GH143" s="215"/>
      <c r="GI143" s="215"/>
      <c r="GJ143" s="215"/>
      <c r="GK143" s="215"/>
      <c r="GL143" s="215"/>
      <c r="GM143" s="215"/>
      <c r="GN143" s="215"/>
      <c r="GO143" s="215"/>
      <c r="GP143" s="215"/>
      <c r="GQ143" s="215"/>
      <c r="GR143" s="215"/>
      <c r="GS143" s="215"/>
      <c r="GT143" s="215"/>
      <c r="GU143" s="215"/>
      <c r="GV143" s="215"/>
      <c r="GW143" s="215"/>
      <c r="GX143" s="215"/>
      <c r="GY143" s="215"/>
      <c r="GZ143" s="215"/>
      <c r="HA143" s="215"/>
      <c r="HB143" s="215"/>
      <c r="HC143" s="215"/>
      <c r="HD143" s="215"/>
      <c r="HE143" s="215"/>
      <c r="HF143" s="215"/>
      <c r="HG143" s="215"/>
      <c r="HH143" s="215"/>
      <c r="HI143" s="215"/>
      <c r="HJ143" s="215"/>
      <c r="HK143" s="215"/>
      <c r="HL143" s="215"/>
      <c r="HM143" s="215"/>
      <c r="HN143" s="215"/>
      <c r="HO143" s="215"/>
      <c r="HP143" s="215"/>
      <c r="HQ143" s="215"/>
      <c r="HR143" s="215"/>
      <c r="HS143" s="215"/>
      <c r="HT143" s="215"/>
      <c r="HU143" s="215"/>
      <c r="HV143" s="215"/>
      <c r="HW143" s="215"/>
      <c r="HX143" s="215"/>
      <c r="HY143" s="215"/>
      <c r="HZ143" s="215"/>
      <c r="IA143" s="215"/>
      <c r="IB143" s="215"/>
      <c r="IC143" s="215"/>
      <c r="ID143" s="215"/>
      <c r="IE143" s="215"/>
      <c r="IF143" s="215"/>
      <c r="IG143" s="215"/>
      <c r="IH143" s="215"/>
      <c r="II143" s="215"/>
      <c r="IJ143" s="215"/>
      <c r="IK143" s="215"/>
      <c r="IL143" s="215"/>
      <c r="IM143" s="215"/>
      <c r="IN143" s="215"/>
      <c r="IO143" s="215"/>
      <c r="IP143" s="215"/>
    </row>
    <row r="144" spans="1:250" s="189" customFormat="1" ht="45.75" customHeight="1">
      <c r="A144" s="782" t="str">
        <f>'прил 8'!A199</f>
        <v>Основное мероприятие "Подготовка и участие в региональных и межрегиональных выставках, ярмарках, конкурсках и других мероприятиях"</v>
      </c>
      <c r="B144" s="812" t="s">
        <v>74</v>
      </c>
      <c r="C144" s="816" t="s">
        <v>81</v>
      </c>
      <c r="D144" s="816" t="s">
        <v>111</v>
      </c>
      <c r="E144" s="846" t="s">
        <v>692</v>
      </c>
      <c r="F144" s="847" t="s">
        <v>75</v>
      </c>
      <c r="G144" s="848" t="s">
        <v>318</v>
      </c>
      <c r="H144" s="820"/>
      <c r="I144" s="819">
        <f>'прил 8'!H199</f>
        <v>3500</v>
      </c>
      <c r="J144" s="819">
        <f>'прил 8'!I199</f>
        <v>3500</v>
      </c>
      <c r="K144" s="33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c r="AM144" s="215"/>
      <c r="AN144" s="215"/>
      <c r="AO144" s="215"/>
      <c r="AP144" s="215"/>
      <c r="AQ144" s="215"/>
      <c r="AR144" s="215"/>
      <c r="AS144" s="215"/>
      <c r="AT144" s="215"/>
      <c r="AU144" s="215"/>
      <c r="AV144" s="215"/>
      <c r="AW144" s="215"/>
      <c r="AX144" s="215"/>
      <c r="AY144" s="215"/>
      <c r="AZ144" s="215"/>
      <c r="BA144" s="215"/>
      <c r="BB144" s="215"/>
      <c r="BC144" s="215"/>
      <c r="BD144" s="215"/>
      <c r="BE144" s="215"/>
      <c r="BF144" s="215"/>
      <c r="BG144" s="215"/>
      <c r="BH144" s="215"/>
      <c r="BI144" s="215"/>
      <c r="BJ144" s="215"/>
      <c r="BK144" s="215"/>
      <c r="BL144" s="215"/>
      <c r="BM144" s="215"/>
      <c r="BN144" s="215"/>
      <c r="BO144" s="215"/>
      <c r="BP144" s="215"/>
      <c r="BQ144" s="215"/>
      <c r="BR144" s="215"/>
      <c r="BS144" s="215"/>
      <c r="BT144" s="215"/>
      <c r="BU144" s="215"/>
      <c r="BV144" s="215"/>
      <c r="BW144" s="215"/>
      <c r="BX144" s="215"/>
      <c r="BY144" s="215"/>
      <c r="BZ144" s="215"/>
      <c r="CA144" s="215"/>
      <c r="CB144" s="215"/>
      <c r="CC144" s="215"/>
      <c r="CD144" s="215"/>
      <c r="CE144" s="215"/>
      <c r="CF144" s="215"/>
      <c r="CG144" s="215"/>
      <c r="CH144" s="215"/>
      <c r="CI144" s="215"/>
      <c r="CJ144" s="215"/>
      <c r="CK144" s="215"/>
      <c r="CL144" s="215"/>
      <c r="CM144" s="215"/>
      <c r="CN144" s="215"/>
      <c r="CO144" s="215"/>
      <c r="CP144" s="215"/>
      <c r="CQ144" s="215"/>
      <c r="CR144" s="215"/>
      <c r="CS144" s="215"/>
      <c r="CT144" s="215"/>
      <c r="CU144" s="215"/>
      <c r="CV144" s="215"/>
      <c r="CW144" s="215"/>
      <c r="CX144" s="215"/>
      <c r="CY144" s="215"/>
      <c r="CZ144" s="215"/>
      <c r="DA144" s="215"/>
      <c r="DB144" s="215"/>
      <c r="DC144" s="215"/>
      <c r="DD144" s="215"/>
      <c r="DE144" s="215"/>
      <c r="DF144" s="215"/>
      <c r="DG144" s="215"/>
      <c r="DH144" s="215"/>
      <c r="DI144" s="215"/>
      <c r="DJ144" s="215"/>
      <c r="DK144" s="215"/>
      <c r="DL144" s="215"/>
      <c r="DM144" s="215"/>
      <c r="DN144" s="215"/>
      <c r="DO144" s="215"/>
      <c r="DP144" s="215"/>
      <c r="DQ144" s="215"/>
      <c r="DR144" s="215"/>
      <c r="DS144" s="215"/>
      <c r="DT144" s="215"/>
      <c r="DU144" s="215"/>
      <c r="DV144" s="215"/>
      <c r="DW144" s="215"/>
      <c r="DX144" s="215"/>
      <c r="DY144" s="215"/>
      <c r="DZ144" s="215"/>
      <c r="EA144" s="215"/>
      <c r="EB144" s="215"/>
      <c r="EC144" s="215"/>
      <c r="ED144" s="215"/>
      <c r="EE144" s="215"/>
      <c r="EF144" s="215"/>
      <c r="EG144" s="215"/>
      <c r="EH144" s="215"/>
      <c r="EI144" s="215"/>
      <c r="EJ144" s="215"/>
      <c r="EK144" s="215"/>
      <c r="EL144" s="215"/>
      <c r="EM144" s="215"/>
      <c r="EN144" s="215"/>
      <c r="EO144" s="215"/>
      <c r="EP144" s="215"/>
      <c r="EQ144" s="215"/>
      <c r="ER144" s="215"/>
      <c r="ES144" s="215"/>
      <c r="ET144" s="215"/>
      <c r="EU144" s="215"/>
      <c r="EV144" s="215"/>
      <c r="EW144" s="215"/>
      <c r="EX144" s="215"/>
      <c r="EY144" s="215"/>
      <c r="EZ144" s="215"/>
      <c r="FA144" s="215"/>
      <c r="FB144" s="215"/>
      <c r="FC144" s="215"/>
      <c r="FD144" s="215"/>
      <c r="FE144" s="215"/>
      <c r="FF144" s="215"/>
      <c r="FG144" s="215"/>
      <c r="FH144" s="215"/>
      <c r="FI144" s="215"/>
      <c r="FJ144" s="215"/>
      <c r="FK144" s="215"/>
      <c r="FL144" s="215"/>
      <c r="FM144" s="215"/>
      <c r="FN144" s="215"/>
      <c r="FO144" s="215"/>
      <c r="FP144" s="215"/>
      <c r="FQ144" s="215"/>
      <c r="FR144" s="215"/>
      <c r="FS144" s="215"/>
      <c r="FT144" s="215"/>
      <c r="FU144" s="215"/>
      <c r="FV144" s="215"/>
      <c r="FW144" s="215"/>
      <c r="FX144" s="215"/>
      <c r="FY144" s="215"/>
      <c r="FZ144" s="215"/>
      <c r="GA144" s="215"/>
      <c r="GB144" s="215"/>
      <c r="GC144" s="215"/>
      <c r="GD144" s="215"/>
      <c r="GE144" s="215"/>
      <c r="GF144" s="215"/>
      <c r="GG144" s="215"/>
      <c r="GH144" s="215"/>
      <c r="GI144" s="215"/>
      <c r="GJ144" s="215"/>
      <c r="GK144" s="215"/>
      <c r="GL144" s="215"/>
      <c r="GM144" s="215"/>
      <c r="GN144" s="215"/>
      <c r="GO144" s="215"/>
      <c r="GP144" s="215"/>
      <c r="GQ144" s="215"/>
      <c r="GR144" s="215"/>
      <c r="GS144" s="215"/>
      <c r="GT144" s="215"/>
      <c r="GU144" s="215"/>
      <c r="GV144" s="215"/>
      <c r="GW144" s="215"/>
      <c r="GX144" s="215"/>
      <c r="GY144" s="215"/>
      <c r="GZ144" s="215"/>
      <c r="HA144" s="215"/>
      <c r="HB144" s="215"/>
      <c r="HC144" s="215"/>
      <c r="HD144" s="215"/>
      <c r="HE144" s="215"/>
      <c r="HF144" s="215"/>
      <c r="HG144" s="215"/>
      <c r="HH144" s="215"/>
      <c r="HI144" s="215"/>
      <c r="HJ144" s="215"/>
      <c r="HK144" s="215"/>
      <c r="HL144" s="215"/>
      <c r="HM144" s="215"/>
      <c r="HN144" s="215"/>
      <c r="HO144" s="215"/>
      <c r="HP144" s="215"/>
      <c r="HQ144" s="215"/>
      <c r="HR144" s="215"/>
      <c r="HS144" s="215"/>
      <c r="HT144" s="215"/>
      <c r="HU144" s="215"/>
      <c r="HV144" s="215"/>
      <c r="HW144" s="215"/>
      <c r="HX144" s="215"/>
      <c r="HY144" s="215"/>
      <c r="HZ144" s="215"/>
      <c r="IA144" s="215"/>
      <c r="IB144" s="215"/>
      <c r="IC144" s="215"/>
      <c r="ID144" s="215"/>
      <c r="IE144" s="215"/>
      <c r="IF144" s="215"/>
      <c r="IG144" s="215"/>
      <c r="IH144" s="215"/>
      <c r="II144" s="215"/>
      <c r="IJ144" s="215"/>
      <c r="IK144" s="215"/>
      <c r="IL144" s="215"/>
      <c r="IM144" s="215"/>
      <c r="IN144" s="215"/>
      <c r="IO144" s="215"/>
      <c r="IP144" s="215"/>
    </row>
    <row r="145" spans="1:250" s="189" customFormat="1" ht="43.5" customHeight="1">
      <c r="A145" s="782" t="str">
        <f>'прил 8'!A200</f>
        <v>Обеспечение условий для развития малого и среднего предпринимательства на территории муниципального образования"</v>
      </c>
      <c r="B145" s="812" t="s">
        <v>74</v>
      </c>
      <c r="C145" s="816" t="s">
        <v>81</v>
      </c>
      <c r="D145" s="816" t="s">
        <v>111</v>
      </c>
      <c r="E145" s="721" t="s">
        <v>692</v>
      </c>
      <c r="F145" s="721" t="s">
        <v>75</v>
      </c>
      <c r="G145" s="845" t="s">
        <v>764</v>
      </c>
      <c r="H145" s="820"/>
      <c r="I145" s="819">
        <f>'прил 8'!H200</f>
        <v>3500</v>
      </c>
      <c r="J145" s="819">
        <f>'прил 8'!I200</f>
        <v>3500</v>
      </c>
      <c r="K145" s="33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5"/>
      <c r="BD145" s="215"/>
      <c r="BE145" s="215"/>
      <c r="BF145" s="215"/>
      <c r="BG145" s="215"/>
      <c r="BH145" s="215"/>
      <c r="BI145" s="215"/>
      <c r="BJ145" s="215"/>
      <c r="BK145" s="215"/>
      <c r="BL145" s="215"/>
      <c r="BM145" s="215"/>
      <c r="BN145" s="215"/>
      <c r="BO145" s="215"/>
      <c r="BP145" s="215"/>
      <c r="BQ145" s="215"/>
      <c r="BR145" s="215"/>
      <c r="BS145" s="215"/>
      <c r="BT145" s="215"/>
      <c r="BU145" s="215"/>
      <c r="BV145" s="215"/>
      <c r="BW145" s="215"/>
      <c r="BX145" s="215"/>
      <c r="BY145" s="215"/>
      <c r="BZ145" s="215"/>
      <c r="CA145" s="215"/>
      <c r="CB145" s="215"/>
      <c r="CC145" s="215"/>
      <c r="CD145" s="215"/>
      <c r="CE145" s="215"/>
      <c r="CF145" s="215"/>
      <c r="CG145" s="215"/>
      <c r="CH145" s="215"/>
      <c r="CI145" s="215"/>
      <c r="CJ145" s="215"/>
      <c r="CK145" s="215"/>
      <c r="CL145" s="215"/>
      <c r="CM145" s="215"/>
      <c r="CN145" s="215"/>
      <c r="CO145" s="215"/>
      <c r="CP145" s="215"/>
      <c r="CQ145" s="215"/>
      <c r="CR145" s="215"/>
      <c r="CS145" s="215"/>
      <c r="CT145" s="215"/>
      <c r="CU145" s="215"/>
      <c r="CV145" s="215"/>
      <c r="CW145" s="215"/>
      <c r="CX145" s="215"/>
      <c r="CY145" s="215"/>
      <c r="CZ145" s="215"/>
      <c r="DA145" s="215"/>
      <c r="DB145" s="215"/>
      <c r="DC145" s="215"/>
      <c r="DD145" s="215"/>
      <c r="DE145" s="215"/>
      <c r="DF145" s="215"/>
      <c r="DG145" s="215"/>
      <c r="DH145" s="215"/>
      <c r="DI145" s="215"/>
      <c r="DJ145" s="215"/>
      <c r="DK145" s="215"/>
      <c r="DL145" s="215"/>
      <c r="DM145" s="215"/>
      <c r="DN145" s="215"/>
      <c r="DO145" s="215"/>
      <c r="DP145" s="215"/>
      <c r="DQ145" s="215"/>
      <c r="DR145" s="215"/>
      <c r="DS145" s="215"/>
      <c r="DT145" s="215"/>
      <c r="DU145" s="215"/>
      <c r="DV145" s="215"/>
      <c r="DW145" s="215"/>
      <c r="DX145" s="215"/>
      <c r="DY145" s="215"/>
      <c r="DZ145" s="215"/>
      <c r="EA145" s="215"/>
      <c r="EB145" s="215"/>
      <c r="EC145" s="215"/>
      <c r="ED145" s="215"/>
      <c r="EE145" s="215"/>
      <c r="EF145" s="215"/>
      <c r="EG145" s="215"/>
      <c r="EH145" s="215"/>
      <c r="EI145" s="215"/>
      <c r="EJ145" s="215"/>
      <c r="EK145" s="215"/>
      <c r="EL145" s="215"/>
      <c r="EM145" s="215"/>
      <c r="EN145" s="215"/>
      <c r="EO145" s="215"/>
      <c r="EP145" s="215"/>
      <c r="EQ145" s="215"/>
      <c r="ER145" s="215"/>
      <c r="ES145" s="215"/>
      <c r="ET145" s="215"/>
      <c r="EU145" s="215"/>
      <c r="EV145" s="215"/>
      <c r="EW145" s="215"/>
      <c r="EX145" s="215"/>
      <c r="EY145" s="215"/>
      <c r="EZ145" s="215"/>
      <c r="FA145" s="215"/>
      <c r="FB145" s="215"/>
      <c r="FC145" s="215"/>
      <c r="FD145" s="215"/>
      <c r="FE145" s="215"/>
      <c r="FF145" s="215"/>
      <c r="FG145" s="215"/>
      <c r="FH145" s="215"/>
      <c r="FI145" s="215"/>
      <c r="FJ145" s="215"/>
      <c r="FK145" s="215"/>
      <c r="FL145" s="215"/>
      <c r="FM145" s="215"/>
      <c r="FN145" s="215"/>
      <c r="FO145" s="215"/>
      <c r="FP145" s="215"/>
      <c r="FQ145" s="215"/>
      <c r="FR145" s="215"/>
      <c r="FS145" s="215"/>
      <c r="FT145" s="215"/>
      <c r="FU145" s="215"/>
      <c r="FV145" s="215"/>
      <c r="FW145" s="215"/>
      <c r="FX145" s="215"/>
      <c r="FY145" s="215"/>
      <c r="FZ145" s="215"/>
      <c r="GA145" s="215"/>
      <c r="GB145" s="215"/>
      <c r="GC145" s="215"/>
      <c r="GD145" s="215"/>
      <c r="GE145" s="215"/>
      <c r="GF145" s="215"/>
      <c r="GG145" s="215"/>
      <c r="GH145" s="215"/>
      <c r="GI145" s="215"/>
      <c r="GJ145" s="215"/>
      <c r="GK145" s="215"/>
      <c r="GL145" s="215"/>
      <c r="GM145" s="215"/>
      <c r="GN145" s="215"/>
      <c r="GO145" s="215"/>
      <c r="GP145" s="215"/>
      <c r="GQ145" s="215"/>
      <c r="GR145" s="215"/>
      <c r="GS145" s="215"/>
      <c r="GT145" s="215"/>
      <c r="GU145" s="215"/>
      <c r="GV145" s="215"/>
      <c r="GW145" s="215"/>
      <c r="GX145" s="215"/>
      <c r="GY145" s="215"/>
      <c r="GZ145" s="215"/>
      <c r="HA145" s="215"/>
      <c r="HB145" s="215"/>
      <c r="HC145" s="215"/>
      <c r="HD145" s="215"/>
      <c r="HE145" s="215"/>
      <c r="HF145" s="215"/>
      <c r="HG145" s="215"/>
      <c r="HH145" s="215"/>
      <c r="HI145" s="215"/>
      <c r="HJ145" s="215"/>
      <c r="HK145" s="215"/>
      <c r="HL145" s="215"/>
      <c r="HM145" s="215"/>
      <c r="HN145" s="215"/>
      <c r="HO145" s="215"/>
      <c r="HP145" s="215"/>
      <c r="HQ145" s="215"/>
      <c r="HR145" s="215"/>
      <c r="HS145" s="215"/>
      <c r="HT145" s="215"/>
      <c r="HU145" s="215"/>
      <c r="HV145" s="215"/>
      <c r="HW145" s="215"/>
      <c r="HX145" s="215"/>
      <c r="HY145" s="215"/>
      <c r="HZ145" s="215"/>
      <c r="IA145" s="215"/>
      <c r="IB145" s="215"/>
      <c r="IC145" s="215"/>
      <c r="ID145" s="215"/>
      <c r="IE145" s="215"/>
      <c r="IF145" s="215"/>
      <c r="IG145" s="215"/>
      <c r="IH145" s="215"/>
      <c r="II145" s="215"/>
      <c r="IJ145" s="215"/>
      <c r="IK145" s="215"/>
      <c r="IL145" s="215"/>
      <c r="IM145" s="215"/>
      <c r="IN145" s="215"/>
      <c r="IO145" s="215"/>
      <c r="IP145" s="215"/>
    </row>
    <row r="146" spans="1:250" s="189" customFormat="1" ht="45.75" customHeight="1">
      <c r="A146" s="782" t="str">
        <f>'прил 8'!A201</f>
        <v>Закупка товаров, работ и услуг для обеспечения государственных (муниципальных) нужд</v>
      </c>
      <c r="B146" s="812" t="s">
        <v>74</v>
      </c>
      <c r="C146" s="816" t="s">
        <v>81</v>
      </c>
      <c r="D146" s="816" t="s">
        <v>111</v>
      </c>
      <c r="E146" s="846" t="s">
        <v>692</v>
      </c>
      <c r="F146" s="847" t="s">
        <v>75</v>
      </c>
      <c r="G146" s="848" t="s">
        <v>764</v>
      </c>
      <c r="H146" s="820" t="s">
        <v>84</v>
      </c>
      <c r="I146" s="819">
        <f>'прил 8'!H201</f>
        <v>3500</v>
      </c>
      <c r="J146" s="819">
        <f>'прил 8'!I201</f>
        <v>3500</v>
      </c>
      <c r="K146" s="33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5"/>
      <c r="AY146" s="215"/>
      <c r="AZ146" s="215"/>
      <c r="BA146" s="215"/>
      <c r="BB146" s="215"/>
      <c r="BC146" s="215"/>
      <c r="BD146" s="215"/>
      <c r="BE146" s="215"/>
      <c r="BF146" s="215"/>
      <c r="BG146" s="215"/>
      <c r="BH146" s="215"/>
      <c r="BI146" s="215"/>
      <c r="BJ146" s="215"/>
      <c r="BK146" s="215"/>
      <c r="BL146" s="215"/>
      <c r="BM146" s="215"/>
      <c r="BN146" s="215"/>
      <c r="BO146" s="215"/>
      <c r="BP146" s="215"/>
      <c r="BQ146" s="215"/>
      <c r="BR146" s="215"/>
      <c r="BS146" s="215"/>
      <c r="BT146" s="215"/>
      <c r="BU146" s="215"/>
      <c r="BV146" s="215"/>
      <c r="BW146" s="215"/>
      <c r="BX146" s="215"/>
      <c r="BY146" s="215"/>
      <c r="BZ146" s="215"/>
      <c r="CA146" s="215"/>
      <c r="CB146" s="215"/>
      <c r="CC146" s="215"/>
      <c r="CD146" s="215"/>
      <c r="CE146" s="215"/>
      <c r="CF146" s="215"/>
      <c r="CG146" s="215"/>
      <c r="CH146" s="215"/>
      <c r="CI146" s="215"/>
      <c r="CJ146" s="215"/>
      <c r="CK146" s="215"/>
      <c r="CL146" s="215"/>
      <c r="CM146" s="215"/>
      <c r="CN146" s="215"/>
      <c r="CO146" s="215"/>
      <c r="CP146" s="215"/>
      <c r="CQ146" s="215"/>
      <c r="CR146" s="215"/>
      <c r="CS146" s="215"/>
      <c r="CT146" s="215"/>
      <c r="CU146" s="215"/>
      <c r="CV146" s="215"/>
      <c r="CW146" s="215"/>
      <c r="CX146" s="215"/>
      <c r="CY146" s="215"/>
      <c r="CZ146" s="215"/>
      <c r="DA146" s="215"/>
      <c r="DB146" s="215"/>
      <c r="DC146" s="215"/>
      <c r="DD146" s="215"/>
      <c r="DE146" s="215"/>
      <c r="DF146" s="215"/>
      <c r="DG146" s="215"/>
      <c r="DH146" s="215"/>
      <c r="DI146" s="215"/>
      <c r="DJ146" s="215"/>
      <c r="DK146" s="215"/>
      <c r="DL146" s="215"/>
      <c r="DM146" s="215"/>
      <c r="DN146" s="215"/>
      <c r="DO146" s="215"/>
      <c r="DP146" s="215"/>
      <c r="DQ146" s="215"/>
      <c r="DR146" s="215"/>
      <c r="DS146" s="215"/>
      <c r="DT146" s="215"/>
      <c r="DU146" s="215"/>
      <c r="DV146" s="215"/>
      <c r="DW146" s="215"/>
      <c r="DX146" s="215"/>
      <c r="DY146" s="215"/>
      <c r="DZ146" s="215"/>
      <c r="EA146" s="215"/>
      <c r="EB146" s="215"/>
      <c r="EC146" s="215"/>
      <c r="ED146" s="215"/>
      <c r="EE146" s="215"/>
      <c r="EF146" s="215"/>
      <c r="EG146" s="215"/>
      <c r="EH146" s="215"/>
      <c r="EI146" s="215"/>
      <c r="EJ146" s="215"/>
      <c r="EK146" s="215"/>
      <c r="EL146" s="215"/>
      <c r="EM146" s="215"/>
      <c r="EN146" s="215"/>
      <c r="EO146" s="215"/>
      <c r="EP146" s="215"/>
      <c r="EQ146" s="215"/>
      <c r="ER146" s="215"/>
      <c r="ES146" s="215"/>
      <c r="ET146" s="215"/>
      <c r="EU146" s="215"/>
      <c r="EV146" s="215"/>
      <c r="EW146" s="215"/>
      <c r="EX146" s="215"/>
      <c r="EY146" s="215"/>
      <c r="EZ146" s="215"/>
      <c r="FA146" s="215"/>
      <c r="FB146" s="215"/>
      <c r="FC146" s="215"/>
      <c r="FD146" s="215"/>
      <c r="FE146" s="215"/>
      <c r="FF146" s="215"/>
      <c r="FG146" s="215"/>
      <c r="FH146" s="215"/>
      <c r="FI146" s="215"/>
      <c r="FJ146" s="215"/>
      <c r="FK146" s="215"/>
      <c r="FL146" s="215"/>
      <c r="FM146" s="215"/>
      <c r="FN146" s="215"/>
      <c r="FO146" s="215"/>
      <c r="FP146" s="215"/>
      <c r="FQ146" s="215"/>
      <c r="FR146" s="215"/>
      <c r="FS146" s="215"/>
      <c r="FT146" s="215"/>
      <c r="FU146" s="215"/>
      <c r="FV146" s="215"/>
      <c r="FW146" s="215"/>
      <c r="FX146" s="215"/>
      <c r="FY146" s="215"/>
      <c r="FZ146" s="215"/>
      <c r="GA146" s="215"/>
      <c r="GB146" s="215"/>
      <c r="GC146" s="215"/>
      <c r="GD146" s="215"/>
      <c r="GE146" s="215"/>
      <c r="GF146" s="215"/>
      <c r="GG146" s="215"/>
      <c r="GH146" s="215"/>
      <c r="GI146" s="215"/>
      <c r="GJ146" s="215"/>
      <c r="GK146" s="215"/>
      <c r="GL146" s="215"/>
      <c r="GM146" s="215"/>
      <c r="GN146" s="215"/>
      <c r="GO146" s="215"/>
      <c r="GP146" s="215"/>
      <c r="GQ146" s="215"/>
      <c r="GR146" s="215"/>
      <c r="GS146" s="215"/>
      <c r="GT146" s="215"/>
      <c r="GU146" s="215"/>
      <c r="GV146" s="215"/>
      <c r="GW146" s="215"/>
      <c r="GX146" s="215"/>
      <c r="GY146" s="215"/>
      <c r="GZ146" s="215"/>
      <c r="HA146" s="215"/>
      <c r="HB146" s="215"/>
      <c r="HC146" s="215"/>
      <c r="HD146" s="215"/>
      <c r="HE146" s="215"/>
      <c r="HF146" s="215"/>
      <c r="HG146" s="215"/>
      <c r="HH146" s="215"/>
      <c r="HI146" s="215"/>
      <c r="HJ146" s="215"/>
      <c r="HK146" s="215"/>
      <c r="HL146" s="215"/>
      <c r="HM146" s="215"/>
      <c r="HN146" s="215"/>
      <c r="HO146" s="215"/>
      <c r="HP146" s="215"/>
      <c r="HQ146" s="215"/>
      <c r="HR146" s="215"/>
      <c r="HS146" s="215"/>
      <c r="HT146" s="215"/>
      <c r="HU146" s="215"/>
      <c r="HV146" s="215"/>
      <c r="HW146" s="215"/>
      <c r="HX146" s="215"/>
      <c r="HY146" s="215"/>
      <c r="HZ146" s="215"/>
      <c r="IA146" s="215"/>
      <c r="IB146" s="215"/>
      <c r="IC146" s="215"/>
      <c r="ID146" s="215"/>
      <c r="IE146" s="215"/>
      <c r="IF146" s="215"/>
      <c r="IG146" s="215"/>
      <c r="IH146" s="215"/>
      <c r="II146" s="215"/>
      <c r="IJ146" s="215"/>
      <c r="IK146" s="215"/>
      <c r="IL146" s="215"/>
      <c r="IM146" s="215"/>
      <c r="IN146" s="215"/>
      <c r="IO146" s="215"/>
      <c r="IP146" s="215"/>
    </row>
    <row r="147" spans="1:11" s="215" customFormat="1" ht="20.25">
      <c r="A147" s="787" t="s">
        <v>112</v>
      </c>
      <c r="B147" s="821" t="s">
        <v>74</v>
      </c>
      <c r="C147" s="821" t="s">
        <v>113</v>
      </c>
      <c r="D147" s="821"/>
      <c r="E147" s="729"/>
      <c r="F147" s="690"/>
      <c r="G147" s="729"/>
      <c r="H147" s="821"/>
      <c r="I147" s="822">
        <f>+I148+I154</f>
        <v>690474.9</v>
      </c>
      <c r="J147" s="822">
        <f>+J148+J154</f>
        <v>421572.95</v>
      </c>
      <c r="K147" s="335"/>
    </row>
    <row r="148" spans="1:11" s="215" customFormat="1" ht="20.25">
      <c r="A148" s="787" t="s">
        <v>262</v>
      </c>
      <c r="B148" s="821" t="s">
        <v>74</v>
      </c>
      <c r="C148" s="821" t="s">
        <v>113</v>
      </c>
      <c r="D148" s="821" t="s">
        <v>75</v>
      </c>
      <c r="E148" s="830"/>
      <c r="F148" s="836"/>
      <c r="G148" s="834"/>
      <c r="H148" s="821"/>
      <c r="I148" s="822">
        <f aca="true" t="shared" si="6" ref="I148:J151">I149</f>
        <v>136330</v>
      </c>
      <c r="J148" s="822">
        <f t="shared" si="6"/>
        <v>136330</v>
      </c>
      <c r="K148" s="335"/>
    </row>
    <row r="149" spans="1:11" s="215" customFormat="1" ht="81">
      <c r="A149" s="787" t="s">
        <v>781</v>
      </c>
      <c r="B149" s="821" t="s">
        <v>74</v>
      </c>
      <c r="C149" s="821" t="s">
        <v>113</v>
      </c>
      <c r="D149" s="821" t="s">
        <v>75</v>
      </c>
      <c r="E149" s="690" t="s">
        <v>263</v>
      </c>
      <c r="F149" s="690" t="s">
        <v>316</v>
      </c>
      <c r="G149" s="837" t="s">
        <v>318</v>
      </c>
      <c r="H149" s="821"/>
      <c r="I149" s="822">
        <f t="shared" si="6"/>
        <v>136330</v>
      </c>
      <c r="J149" s="822">
        <f t="shared" si="6"/>
        <v>136330</v>
      </c>
      <c r="K149" s="335"/>
    </row>
    <row r="150" spans="1:11" s="215" customFormat="1" ht="63">
      <c r="A150" s="784" t="s">
        <v>605</v>
      </c>
      <c r="B150" s="865" t="s">
        <v>74</v>
      </c>
      <c r="C150" s="816" t="s">
        <v>113</v>
      </c>
      <c r="D150" s="816" t="s">
        <v>75</v>
      </c>
      <c r="E150" s="838" t="s">
        <v>149</v>
      </c>
      <c r="F150" s="839" t="s">
        <v>316</v>
      </c>
      <c r="G150" s="843" t="s">
        <v>318</v>
      </c>
      <c r="H150" s="816"/>
      <c r="I150" s="817">
        <f t="shared" si="6"/>
        <v>136330</v>
      </c>
      <c r="J150" s="817">
        <f t="shared" si="6"/>
        <v>136330</v>
      </c>
      <c r="K150" s="335"/>
    </row>
    <row r="151" spans="1:11" s="215" customFormat="1" ht="52.5" customHeight="1">
      <c r="A151" s="784" t="s">
        <v>656</v>
      </c>
      <c r="B151" s="865" t="s">
        <v>74</v>
      </c>
      <c r="C151" s="816" t="s">
        <v>364</v>
      </c>
      <c r="D151" s="816" t="s">
        <v>75</v>
      </c>
      <c r="E151" s="685" t="s">
        <v>149</v>
      </c>
      <c r="F151" s="685" t="s">
        <v>75</v>
      </c>
      <c r="G151" s="806" t="s">
        <v>318</v>
      </c>
      <c r="H151" s="816"/>
      <c r="I151" s="817">
        <f t="shared" si="6"/>
        <v>136330</v>
      </c>
      <c r="J151" s="817">
        <f t="shared" si="6"/>
        <v>136330</v>
      </c>
      <c r="K151" s="335"/>
    </row>
    <row r="152" spans="1:11" s="215" customFormat="1" ht="21">
      <c r="A152" s="784" t="s">
        <v>293</v>
      </c>
      <c r="B152" s="865" t="s">
        <v>74</v>
      </c>
      <c r="C152" s="816" t="s">
        <v>113</v>
      </c>
      <c r="D152" s="816" t="s">
        <v>75</v>
      </c>
      <c r="E152" s="838" t="s">
        <v>149</v>
      </c>
      <c r="F152" s="839" t="s">
        <v>75</v>
      </c>
      <c r="G152" s="843" t="s">
        <v>345</v>
      </c>
      <c r="H152" s="816"/>
      <c r="I152" s="817">
        <f>+I153</f>
        <v>136330</v>
      </c>
      <c r="J152" s="817">
        <f>+J153</f>
        <v>136330</v>
      </c>
      <c r="K152" s="335"/>
    </row>
    <row r="153" spans="1:11" s="215" customFormat="1" ht="42">
      <c r="A153" s="782" t="s">
        <v>432</v>
      </c>
      <c r="B153" s="812" t="s">
        <v>74</v>
      </c>
      <c r="C153" s="823" t="s">
        <v>113</v>
      </c>
      <c r="D153" s="823" t="s">
        <v>75</v>
      </c>
      <c r="E153" s="838" t="s">
        <v>149</v>
      </c>
      <c r="F153" s="839" t="s">
        <v>75</v>
      </c>
      <c r="G153" s="840" t="s">
        <v>345</v>
      </c>
      <c r="H153" s="812" t="s">
        <v>84</v>
      </c>
      <c r="I153" s="813">
        <f>'прил 7'!H187</f>
        <v>136330</v>
      </c>
      <c r="J153" s="813">
        <f>'прил 7'!H187</f>
        <v>136330</v>
      </c>
      <c r="K153" s="335"/>
    </row>
    <row r="154" spans="1:11" s="215" customFormat="1" ht="20.25">
      <c r="A154" s="780" t="str">
        <f>'прил 8'!A226</f>
        <v>Благоустройство</v>
      </c>
      <c r="B154" s="809" t="s">
        <v>74</v>
      </c>
      <c r="C154" s="821" t="s">
        <v>113</v>
      </c>
      <c r="D154" s="821" t="s">
        <v>102</v>
      </c>
      <c r="E154" s="690"/>
      <c r="F154" s="690"/>
      <c r="G154" s="837"/>
      <c r="H154" s="809"/>
      <c r="I154" s="811">
        <f>'прил 8'!H226</f>
        <v>554144.9</v>
      </c>
      <c r="J154" s="811">
        <f>'прил 8'!I226</f>
        <v>285242.95</v>
      </c>
      <c r="K154" s="943"/>
    </row>
    <row r="155" spans="1:11" s="215" customFormat="1" ht="89.25" customHeight="1">
      <c r="A155" s="780" t="s">
        <v>781</v>
      </c>
      <c r="B155" s="809" t="s">
        <v>74</v>
      </c>
      <c r="C155" s="821" t="s">
        <v>113</v>
      </c>
      <c r="D155" s="821" t="s">
        <v>102</v>
      </c>
      <c r="E155" s="835" t="s">
        <v>148</v>
      </c>
      <c r="F155" s="836" t="s">
        <v>316</v>
      </c>
      <c r="G155" s="844" t="s">
        <v>318</v>
      </c>
      <c r="H155" s="809"/>
      <c r="I155" s="811">
        <f aca="true" t="shared" si="7" ref="I155:J157">I156</f>
        <v>554144.9</v>
      </c>
      <c r="J155" s="811">
        <f t="shared" si="7"/>
        <v>285242.95</v>
      </c>
      <c r="K155" s="943"/>
    </row>
    <row r="156" spans="1:11" s="215" customFormat="1" ht="40.5" customHeight="1">
      <c r="A156" s="782" t="s">
        <v>604</v>
      </c>
      <c r="B156" s="812" t="s">
        <v>74</v>
      </c>
      <c r="C156" s="823" t="s">
        <v>113</v>
      </c>
      <c r="D156" s="823" t="s">
        <v>102</v>
      </c>
      <c r="E156" s="685" t="s">
        <v>149</v>
      </c>
      <c r="F156" s="685" t="s">
        <v>316</v>
      </c>
      <c r="G156" s="807" t="s">
        <v>318</v>
      </c>
      <c r="H156" s="812"/>
      <c r="I156" s="813">
        <f t="shared" si="7"/>
        <v>554144.9</v>
      </c>
      <c r="J156" s="813">
        <f t="shared" si="7"/>
        <v>285242.95</v>
      </c>
      <c r="K156" s="335"/>
    </row>
    <row r="157" spans="1:11" s="215" customFormat="1" ht="42">
      <c r="A157" s="782" t="s">
        <v>656</v>
      </c>
      <c r="B157" s="812" t="s">
        <v>74</v>
      </c>
      <c r="C157" s="823" t="s">
        <v>113</v>
      </c>
      <c r="D157" s="823" t="s">
        <v>102</v>
      </c>
      <c r="E157" s="838" t="s">
        <v>149</v>
      </c>
      <c r="F157" s="839" t="s">
        <v>75</v>
      </c>
      <c r="G157" s="840" t="s">
        <v>318</v>
      </c>
      <c r="H157" s="812"/>
      <c r="I157" s="813">
        <f t="shared" si="7"/>
        <v>554144.9</v>
      </c>
      <c r="J157" s="813">
        <f t="shared" si="7"/>
        <v>285242.95</v>
      </c>
      <c r="K157" s="335"/>
    </row>
    <row r="158" spans="1:11" s="215" customFormat="1" ht="29.25" customHeight="1">
      <c r="A158" s="782" t="s">
        <v>151</v>
      </c>
      <c r="B158" s="812" t="s">
        <v>74</v>
      </c>
      <c r="C158" s="823" t="s">
        <v>113</v>
      </c>
      <c r="D158" s="823" t="s">
        <v>102</v>
      </c>
      <c r="E158" s="685" t="s">
        <v>149</v>
      </c>
      <c r="F158" s="685" t="s">
        <v>75</v>
      </c>
      <c r="G158" s="807" t="s">
        <v>346</v>
      </c>
      <c r="H158" s="812"/>
      <c r="I158" s="813">
        <f>I159+I160</f>
        <v>554144.9</v>
      </c>
      <c r="J158" s="813">
        <f>J159+J160</f>
        <v>285242.95</v>
      </c>
      <c r="K158" s="335"/>
    </row>
    <row r="159" spans="1:11" s="215" customFormat="1" ht="42" hidden="1">
      <c r="A159" s="782" t="s">
        <v>432</v>
      </c>
      <c r="B159" s="812" t="s">
        <v>74</v>
      </c>
      <c r="C159" s="823" t="s">
        <v>113</v>
      </c>
      <c r="D159" s="823" t="s">
        <v>102</v>
      </c>
      <c r="E159" s="838" t="s">
        <v>149</v>
      </c>
      <c r="F159" s="839" t="s">
        <v>75</v>
      </c>
      <c r="G159" s="840" t="s">
        <v>346</v>
      </c>
      <c r="H159" s="812" t="s">
        <v>84</v>
      </c>
      <c r="I159" s="813">
        <f>'прил 8'!H237</f>
        <v>0</v>
      </c>
      <c r="J159" s="813">
        <f>'прил 8'!I237</f>
        <v>0</v>
      </c>
      <c r="K159" s="335"/>
    </row>
    <row r="160" spans="1:11" s="215" customFormat="1" ht="45" customHeight="1">
      <c r="A160" s="782" t="s">
        <v>105</v>
      </c>
      <c r="B160" s="812"/>
      <c r="C160" s="823" t="s">
        <v>113</v>
      </c>
      <c r="D160" s="823" t="s">
        <v>102</v>
      </c>
      <c r="E160" s="685" t="s">
        <v>149</v>
      </c>
      <c r="F160" s="685" t="s">
        <v>75</v>
      </c>
      <c r="G160" s="807" t="s">
        <v>346</v>
      </c>
      <c r="H160" s="812" t="s">
        <v>104</v>
      </c>
      <c r="I160" s="813">
        <f>'прил 8'!H232</f>
        <v>554144.9</v>
      </c>
      <c r="J160" s="813">
        <f>'прил 8'!I232</f>
        <v>285242.95</v>
      </c>
      <c r="K160" s="335"/>
    </row>
    <row r="161" spans="1:11" s="215" customFormat="1" ht="42" hidden="1">
      <c r="A161" s="782" t="str">
        <f>'прил 8'!A239</f>
        <v>Закупка товаров, работ и услуг для обеспечения государственных (муниципальных) нужд</v>
      </c>
      <c r="B161" s="812"/>
      <c r="C161" s="823"/>
      <c r="D161" s="823"/>
      <c r="E161" s="838"/>
      <c r="F161" s="839"/>
      <c r="G161" s="840"/>
      <c r="H161" s="812"/>
      <c r="I161" s="813">
        <f>'прил 8'!H239</f>
        <v>0</v>
      </c>
      <c r="J161" s="813">
        <f>'прил 8'!I239</f>
        <v>0</v>
      </c>
      <c r="K161" s="335"/>
    </row>
    <row r="162" spans="1:11" s="124" customFormat="1" ht="20.25">
      <c r="A162" s="780" t="s">
        <v>116</v>
      </c>
      <c r="B162" s="809" t="s">
        <v>74</v>
      </c>
      <c r="C162" s="809" t="s">
        <v>117</v>
      </c>
      <c r="D162" s="809"/>
      <c r="E162" s="729"/>
      <c r="F162" s="690"/>
      <c r="G162" s="729"/>
      <c r="H162" s="809"/>
      <c r="I162" s="811">
        <f>+I163+I174</f>
        <v>2589355</v>
      </c>
      <c r="J162" s="811">
        <f>+J163+J174</f>
        <v>2589355</v>
      </c>
      <c r="K162" s="335"/>
    </row>
    <row r="163" spans="1:11" s="124" customFormat="1" ht="20.25">
      <c r="A163" s="780" t="s">
        <v>118</v>
      </c>
      <c r="B163" s="809" t="s">
        <v>74</v>
      </c>
      <c r="C163" s="809" t="s">
        <v>117</v>
      </c>
      <c r="D163" s="809" t="s">
        <v>75</v>
      </c>
      <c r="E163" s="830"/>
      <c r="F163" s="836"/>
      <c r="G163" s="834"/>
      <c r="H163" s="809"/>
      <c r="I163" s="811">
        <f>+I164</f>
        <v>2589355</v>
      </c>
      <c r="J163" s="811">
        <f>+J164</f>
        <v>2589355</v>
      </c>
      <c r="K163" s="335"/>
    </row>
    <row r="164" spans="1:11" s="124" customFormat="1" ht="57" customHeight="1">
      <c r="A164" s="780" t="s">
        <v>715</v>
      </c>
      <c r="B164" s="809" t="s">
        <v>74</v>
      </c>
      <c r="C164" s="809" t="s">
        <v>117</v>
      </c>
      <c r="D164" s="809" t="s">
        <v>75</v>
      </c>
      <c r="E164" s="690" t="s">
        <v>137</v>
      </c>
      <c r="F164" s="690" t="s">
        <v>316</v>
      </c>
      <c r="G164" s="837" t="s">
        <v>318</v>
      </c>
      <c r="H164" s="809"/>
      <c r="I164" s="811">
        <f>+I165</f>
        <v>2589355</v>
      </c>
      <c r="J164" s="811">
        <f>+J165</f>
        <v>2589355</v>
      </c>
      <c r="K164" s="335"/>
    </row>
    <row r="165" spans="1:11" s="124" customFormat="1" ht="27" customHeight="1">
      <c r="A165" s="781" t="s">
        <v>602</v>
      </c>
      <c r="B165" s="812" t="s">
        <v>74</v>
      </c>
      <c r="C165" s="812" t="s">
        <v>117</v>
      </c>
      <c r="D165" s="812" t="s">
        <v>75</v>
      </c>
      <c r="E165" s="838" t="s">
        <v>139</v>
      </c>
      <c r="F165" s="839" t="s">
        <v>316</v>
      </c>
      <c r="G165" s="840" t="s">
        <v>318</v>
      </c>
      <c r="H165" s="812"/>
      <c r="I165" s="813">
        <f>I166</f>
        <v>2589355</v>
      </c>
      <c r="J165" s="813">
        <f>J166</f>
        <v>2589355</v>
      </c>
      <c r="K165" s="335"/>
    </row>
    <row r="166" spans="1:11" s="124" customFormat="1" ht="37.5" customHeight="1">
      <c r="A166" s="781" t="s">
        <v>351</v>
      </c>
      <c r="B166" s="812" t="s">
        <v>74</v>
      </c>
      <c r="C166" s="812" t="s">
        <v>117</v>
      </c>
      <c r="D166" s="812" t="s">
        <v>75</v>
      </c>
      <c r="E166" s="685" t="s">
        <v>139</v>
      </c>
      <c r="F166" s="685" t="s">
        <v>75</v>
      </c>
      <c r="G166" s="807" t="s">
        <v>318</v>
      </c>
      <c r="H166" s="812"/>
      <c r="I166" s="813">
        <f>I171+I169+I167</f>
        <v>2589355</v>
      </c>
      <c r="J166" s="813">
        <f>J171+J169+J167</f>
        <v>2589355</v>
      </c>
      <c r="K166" s="335"/>
    </row>
    <row r="167" spans="1:11" s="124" customFormat="1" ht="71.25" customHeight="1" hidden="1">
      <c r="A167" s="781" t="s">
        <v>696</v>
      </c>
      <c r="B167" s="812" t="s">
        <v>74</v>
      </c>
      <c r="C167" s="812" t="s">
        <v>117</v>
      </c>
      <c r="D167" s="812" t="s">
        <v>75</v>
      </c>
      <c r="E167" s="838" t="s">
        <v>139</v>
      </c>
      <c r="F167" s="839" t="s">
        <v>75</v>
      </c>
      <c r="G167" s="840" t="s">
        <v>355</v>
      </c>
      <c r="H167" s="812"/>
      <c r="I167" s="813">
        <f>I168</f>
        <v>0</v>
      </c>
      <c r="J167" s="813">
        <f>J168</f>
        <v>0</v>
      </c>
      <c r="K167" s="335"/>
    </row>
    <row r="168" spans="1:11" s="124" customFormat="1" ht="88.5" customHeight="1" hidden="1">
      <c r="A168" s="781" t="s">
        <v>82</v>
      </c>
      <c r="B168" s="812" t="s">
        <v>74</v>
      </c>
      <c r="C168" s="812" t="s">
        <v>117</v>
      </c>
      <c r="D168" s="812" t="s">
        <v>75</v>
      </c>
      <c r="E168" s="685" t="s">
        <v>139</v>
      </c>
      <c r="F168" s="685" t="s">
        <v>75</v>
      </c>
      <c r="G168" s="807" t="s">
        <v>355</v>
      </c>
      <c r="H168" s="812" t="s">
        <v>77</v>
      </c>
      <c r="I168" s="813"/>
      <c r="J168" s="813"/>
      <c r="K168" s="335"/>
    </row>
    <row r="169" spans="1:11" s="124" customFormat="1" ht="68.25" customHeight="1">
      <c r="A169" s="781" t="s">
        <v>519</v>
      </c>
      <c r="B169" s="812" t="s">
        <v>74</v>
      </c>
      <c r="C169" s="812" t="s">
        <v>117</v>
      </c>
      <c r="D169" s="812" t="s">
        <v>75</v>
      </c>
      <c r="E169" s="838" t="s">
        <v>139</v>
      </c>
      <c r="F169" s="839" t="s">
        <v>75</v>
      </c>
      <c r="G169" s="840" t="s">
        <v>520</v>
      </c>
      <c r="H169" s="812"/>
      <c r="I169" s="813">
        <f>I170</f>
        <v>1321856</v>
      </c>
      <c r="J169" s="813">
        <f>J170</f>
        <v>1321856</v>
      </c>
      <c r="K169" s="335"/>
    </row>
    <row r="170" spans="1:11" s="124" customFormat="1" ht="76.5" customHeight="1">
      <c r="A170" s="781" t="s">
        <v>82</v>
      </c>
      <c r="B170" s="812" t="s">
        <v>74</v>
      </c>
      <c r="C170" s="812" t="s">
        <v>117</v>
      </c>
      <c r="D170" s="812" t="s">
        <v>75</v>
      </c>
      <c r="E170" s="685" t="s">
        <v>139</v>
      </c>
      <c r="F170" s="685" t="s">
        <v>75</v>
      </c>
      <c r="G170" s="807" t="s">
        <v>520</v>
      </c>
      <c r="H170" s="812" t="s">
        <v>77</v>
      </c>
      <c r="I170" s="813">
        <f>'прил 8'!H267</f>
        <v>1321856</v>
      </c>
      <c r="J170" s="813">
        <f>'прил 8'!I267</f>
        <v>1321856</v>
      </c>
      <c r="K170" s="335"/>
    </row>
    <row r="171" spans="1:11" s="124" customFormat="1" ht="43.5" customHeight="1">
      <c r="A171" s="782" t="s">
        <v>140</v>
      </c>
      <c r="B171" s="812" t="s">
        <v>74</v>
      </c>
      <c r="C171" s="812" t="s">
        <v>117</v>
      </c>
      <c r="D171" s="812" t="s">
        <v>75</v>
      </c>
      <c r="E171" s="838" t="s">
        <v>139</v>
      </c>
      <c r="F171" s="839" t="s">
        <v>75</v>
      </c>
      <c r="G171" s="840" t="s">
        <v>324</v>
      </c>
      <c r="H171" s="812"/>
      <c r="I171" s="813">
        <f>'прил 8'!H268</f>
        <v>1267499</v>
      </c>
      <c r="J171" s="813">
        <f>'прил 8'!I268</f>
        <v>1267499</v>
      </c>
      <c r="K171" s="335"/>
    </row>
    <row r="172" spans="1:11" s="124" customFormat="1" ht="44.25" customHeight="1">
      <c r="A172" s="782" t="s">
        <v>432</v>
      </c>
      <c r="B172" s="812" t="s">
        <v>74</v>
      </c>
      <c r="C172" s="812" t="s">
        <v>117</v>
      </c>
      <c r="D172" s="812" t="s">
        <v>75</v>
      </c>
      <c r="E172" s="685" t="s">
        <v>139</v>
      </c>
      <c r="F172" s="685" t="s">
        <v>75</v>
      </c>
      <c r="G172" s="807" t="s">
        <v>324</v>
      </c>
      <c r="H172" s="812" t="s">
        <v>84</v>
      </c>
      <c r="I172" s="813">
        <f>'прил 8'!H269</f>
        <v>1050000</v>
      </c>
      <c r="J172" s="813">
        <f>'прил 8'!I269</f>
        <v>1050000</v>
      </c>
      <c r="K172" s="335"/>
    </row>
    <row r="173" spans="1:11" s="124" customFormat="1" ht="22.5" customHeight="1">
      <c r="A173" s="782" t="s">
        <v>85</v>
      </c>
      <c r="B173" s="812" t="s">
        <v>74</v>
      </c>
      <c r="C173" s="812" t="s">
        <v>117</v>
      </c>
      <c r="D173" s="812" t="s">
        <v>75</v>
      </c>
      <c r="E173" s="838" t="s">
        <v>139</v>
      </c>
      <c r="F173" s="839" t="s">
        <v>75</v>
      </c>
      <c r="G173" s="840" t="s">
        <v>324</v>
      </c>
      <c r="H173" s="812" t="s">
        <v>86</v>
      </c>
      <c r="I173" s="813">
        <f>'прил 8'!H270</f>
        <v>217499</v>
      </c>
      <c r="J173" s="813">
        <f>'прил 8'!I270</f>
        <v>217499</v>
      </c>
      <c r="K173" s="335"/>
    </row>
    <row r="174" spans="1:11" s="193" customFormat="1" ht="25.5" customHeight="1" hidden="1">
      <c r="A174" s="780" t="s">
        <v>290</v>
      </c>
      <c r="B174" s="809" t="s">
        <v>74</v>
      </c>
      <c r="C174" s="809" t="s">
        <v>117</v>
      </c>
      <c r="D174" s="809" t="s">
        <v>81</v>
      </c>
      <c r="E174" s="830"/>
      <c r="F174" s="836"/>
      <c r="G174" s="834"/>
      <c r="H174" s="809"/>
      <c r="I174" s="811">
        <f>+I175</f>
        <v>0</v>
      </c>
      <c r="J174" s="811">
        <f>+J175</f>
        <v>0</v>
      </c>
      <c r="K174" s="335"/>
    </row>
    <row r="175" spans="1:11" s="193" customFormat="1" ht="60.75" hidden="1">
      <c r="A175" s="780" t="s">
        <v>490</v>
      </c>
      <c r="B175" s="809" t="s">
        <v>74</v>
      </c>
      <c r="C175" s="809" t="s">
        <v>117</v>
      </c>
      <c r="D175" s="809" t="s">
        <v>81</v>
      </c>
      <c r="E175" s="690" t="s">
        <v>137</v>
      </c>
      <c r="F175" s="690"/>
      <c r="G175" s="837" t="s">
        <v>138</v>
      </c>
      <c r="H175" s="809"/>
      <c r="I175" s="811">
        <f>+I176</f>
        <v>0</v>
      </c>
      <c r="J175" s="811">
        <f>+J176</f>
        <v>0</v>
      </c>
      <c r="K175" s="335"/>
    </row>
    <row r="176" spans="1:11" s="193" customFormat="1" ht="42" hidden="1">
      <c r="A176" s="781" t="s">
        <v>619</v>
      </c>
      <c r="B176" s="812" t="s">
        <v>74</v>
      </c>
      <c r="C176" s="812" t="s">
        <v>117</v>
      </c>
      <c r="D176" s="812" t="s">
        <v>81</v>
      </c>
      <c r="E176" s="838" t="s">
        <v>291</v>
      </c>
      <c r="F176" s="839"/>
      <c r="G176" s="840" t="s">
        <v>138</v>
      </c>
      <c r="H176" s="812"/>
      <c r="I176" s="813">
        <f>I178</f>
        <v>0</v>
      </c>
      <c r="J176" s="813">
        <f>J178</f>
        <v>0</v>
      </c>
      <c r="K176" s="335"/>
    </row>
    <row r="177" spans="1:11" s="193" customFormat="1" ht="126" hidden="1">
      <c r="A177" s="782" t="s">
        <v>453</v>
      </c>
      <c r="B177" s="812" t="s">
        <v>74</v>
      </c>
      <c r="C177" s="812" t="s">
        <v>117</v>
      </c>
      <c r="D177" s="812" t="s">
        <v>81</v>
      </c>
      <c r="E177" s="776" t="s">
        <v>291</v>
      </c>
      <c r="F177" s="685" t="s">
        <v>76</v>
      </c>
      <c r="G177" s="806" t="s">
        <v>318</v>
      </c>
      <c r="H177" s="812"/>
      <c r="I177" s="813">
        <f>I178</f>
        <v>0</v>
      </c>
      <c r="J177" s="813">
        <f>J178</f>
        <v>0</v>
      </c>
      <c r="K177" s="335"/>
    </row>
    <row r="178" spans="1:11" s="193" customFormat="1" ht="21" hidden="1">
      <c r="A178" s="782" t="s">
        <v>356</v>
      </c>
      <c r="B178" s="812" t="s">
        <v>74</v>
      </c>
      <c r="C178" s="812" t="s">
        <v>117</v>
      </c>
      <c r="D178" s="812" t="s">
        <v>81</v>
      </c>
      <c r="E178" s="838" t="s">
        <v>291</v>
      </c>
      <c r="F178" s="839" t="s">
        <v>76</v>
      </c>
      <c r="G178" s="840" t="s">
        <v>454</v>
      </c>
      <c r="H178" s="812"/>
      <c r="I178" s="813">
        <f>SUM(I179:I179)</f>
        <v>0</v>
      </c>
      <c r="J178" s="813">
        <f>SUM(J179:J179)</f>
        <v>0</v>
      </c>
      <c r="K178" s="335"/>
    </row>
    <row r="179" spans="1:11" s="193" customFormat="1" ht="42" hidden="1">
      <c r="A179" s="781" t="s">
        <v>432</v>
      </c>
      <c r="B179" s="812" t="s">
        <v>74</v>
      </c>
      <c r="C179" s="812" t="s">
        <v>117</v>
      </c>
      <c r="D179" s="812" t="s">
        <v>81</v>
      </c>
      <c r="E179" s="685" t="s">
        <v>291</v>
      </c>
      <c r="F179" s="685" t="s">
        <v>76</v>
      </c>
      <c r="G179" s="807" t="s">
        <v>454</v>
      </c>
      <c r="H179" s="812" t="s">
        <v>84</v>
      </c>
      <c r="I179" s="813">
        <v>0</v>
      </c>
      <c r="J179" s="813">
        <v>0</v>
      </c>
      <c r="K179" s="335"/>
    </row>
    <row r="180" spans="1:11" s="193" customFormat="1" ht="21" hidden="1">
      <c r="A180" s="779" t="s">
        <v>119</v>
      </c>
      <c r="B180" s="812" t="s">
        <v>74</v>
      </c>
      <c r="C180" s="809" t="s">
        <v>125</v>
      </c>
      <c r="D180" s="809"/>
      <c r="E180" s="835"/>
      <c r="F180" s="836"/>
      <c r="G180" s="844"/>
      <c r="H180" s="809"/>
      <c r="I180" s="811">
        <f aca="true" t="shared" si="8" ref="I180:I185">I181</f>
        <v>0</v>
      </c>
      <c r="J180" s="811">
        <f aca="true" t="shared" si="9" ref="J180:J185">J181</f>
        <v>0</v>
      </c>
      <c r="K180" s="335"/>
    </row>
    <row r="181" spans="1:11" s="193" customFormat="1" ht="21" hidden="1">
      <c r="A181" s="779" t="s">
        <v>120</v>
      </c>
      <c r="B181" s="812" t="s">
        <v>74</v>
      </c>
      <c r="C181" s="809" t="s">
        <v>125</v>
      </c>
      <c r="D181" s="809" t="s">
        <v>75</v>
      </c>
      <c r="E181" s="690"/>
      <c r="F181" s="690"/>
      <c r="G181" s="837"/>
      <c r="H181" s="809"/>
      <c r="I181" s="811">
        <f t="shared" si="8"/>
        <v>0</v>
      </c>
      <c r="J181" s="811">
        <f t="shared" si="9"/>
        <v>0</v>
      </c>
      <c r="K181" s="335"/>
    </row>
    <row r="182" spans="1:11" s="193" customFormat="1" ht="60.75" hidden="1">
      <c r="A182" s="779" t="s">
        <v>492</v>
      </c>
      <c r="B182" s="812" t="s">
        <v>74</v>
      </c>
      <c r="C182" s="809" t="s">
        <v>125</v>
      </c>
      <c r="D182" s="809" t="s">
        <v>75</v>
      </c>
      <c r="E182" s="830" t="s">
        <v>99</v>
      </c>
      <c r="F182" s="836" t="s">
        <v>316</v>
      </c>
      <c r="G182" s="844" t="s">
        <v>318</v>
      </c>
      <c r="H182" s="809"/>
      <c r="I182" s="811">
        <f t="shared" si="8"/>
        <v>0</v>
      </c>
      <c r="J182" s="811">
        <f t="shared" si="9"/>
        <v>0</v>
      </c>
      <c r="K182" s="335"/>
    </row>
    <row r="183" spans="1:11" s="193" customFormat="1" ht="63" hidden="1">
      <c r="A183" s="781" t="s">
        <v>500</v>
      </c>
      <c r="B183" s="812" t="s">
        <v>74</v>
      </c>
      <c r="C183" s="812" t="s">
        <v>125</v>
      </c>
      <c r="D183" s="812" t="s">
        <v>75</v>
      </c>
      <c r="E183" s="776" t="s">
        <v>154</v>
      </c>
      <c r="F183" s="685" t="s">
        <v>316</v>
      </c>
      <c r="G183" s="807" t="s">
        <v>318</v>
      </c>
      <c r="H183" s="812"/>
      <c r="I183" s="813">
        <f t="shared" si="8"/>
        <v>0</v>
      </c>
      <c r="J183" s="813">
        <f t="shared" si="9"/>
        <v>0</v>
      </c>
      <c r="K183" s="335"/>
    </row>
    <row r="184" spans="1:11" s="193" customFormat="1" ht="63" hidden="1">
      <c r="A184" s="782" t="s">
        <v>705</v>
      </c>
      <c r="B184" s="812" t="s">
        <v>74</v>
      </c>
      <c r="C184" s="812" t="s">
        <v>125</v>
      </c>
      <c r="D184" s="812" t="s">
        <v>75</v>
      </c>
      <c r="E184" s="842" t="s">
        <v>154</v>
      </c>
      <c r="F184" s="839" t="s">
        <v>76</v>
      </c>
      <c r="G184" s="840" t="s">
        <v>318</v>
      </c>
      <c r="H184" s="812"/>
      <c r="I184" s="813">
        <f t="shared" si="8"/>
        <v>0</v>
      </c>
      <c r="J184" s="813">
        <f t="shared" si="9"/>
        <v>0</v>
      </c>
      <c r="K184" s="335"/>
    </row>
    <row r="185" spans="1:11" s="193" customFormat="1" ht="42" hidden="1">
      <c r="A185" s="782" t="s">
        <v>121</v>
      </c>
      <c r="B185" s="812" t="s">
        <v>74</v>
      </c>
      <c r="C185" s="812" t="s">
        <v>125</v>
      </c>
      <c r="D185" s="812" t="s">
        <v>75</v>
      </c>
      <c r="E185" s="776" t="s">
        <v>154</v>
      </c>
      <c r="F185" s="685" t="s">
        <v>76</v>
      </c>
      <c r="G185" s="807" t="s">
        <v>704</v>
      </c>
      <c r="H185" s="812"/>
      <c r="I185" s="813">
        <f t="shared" si="8"/>
        <v>0</v>
      </c>
      <c r="J185" s="813">
        <f t="shared" si="9"/>
        <v>0</v>
      </c>
      <c r="K185" s="335"/>
    </row>
    <row r="186" spans="1:11" s="193" customFormat="1" ht="21" hidden="1">
      <c r="A186" s="781" t="s">
        <v>706</v>
      </c>
      <c r="B186" s="812" t="s">
        <v>74</v>
      </c>
      <c r="C186" s="812" t="s">
        <v>125</v>
      </c>
      <c r="D186" s="812" t="s">
        <v>75</v>
      </c>
      <c r="E186" s="842" t="s">
        <v>154</v>
      </c>
      <c r="F186" s="839" t="s">
        <v>76</v>
      </c>
      <c r="G186" s="840" t="s">
        <v>704</v>
      </c>
      <c r="H186" s="812" t="s">
        <v>123</v>
      </c>
      <c r="I186" s="813">
        <v>0</v>
      </c>
      <c r="J186" s="813">
        <v>0</v>
      </c>
      <c r="K186" s="335"/>
    </row>
    <row r="187" spans="1:11" s="169" customFormat="1" ht="21">
      <c r="A187" s="779" t="s">
        <v>129</v>
      </c>
      <c r="B187" s="809" t="s">
        <v>74</v>
      </c>
      <c r="C187" s="778">
        <v>11</v>
      </c>
      <c r="D187" s="809"/>
      <c r="E187" s="685"/>
      <c r="F187" s="685"/>
      <c r="G187" s="806"/>
      <c r="H187" s="812"/>
      <c r="I187" s="811">
        <f aca="true" t="shared" si="10" ref="I187:J189">+I188</f>
        <v>5000</v>
      </c>
      <c r="J187" s="811">
        <f t="shared" si="10"/>
        <v>5000</v>
      </c>
      <c r="K187" s="335"/>
    </row>
    <row r="188" spans="1:11" s="169" customFormat="1" ht="21">
      <c r="A188" s="779" t="s">
        <v>130</v>
      </c>
      <c r="B188" s="809" t="s">
        <v>74</v>
      </c>
      <c r="C188" s="778">
        <v>11</v>
      </c>
      <c r="D188" s="809" t="s">
        <v>76</v>
      </c>
      <c r="E188" s="830"/>
      <c r="F188" s="836"/>
      <c r="G188" s="855"/>
      <c r="H188" s="812"/>
      <c r="I188" s="811">
        <f t="shared" si="10"/>
        <v>5000</v>
      </c>
      <c r="J188" s="811">
        <f t="shared" si="10"/>
        <v>5000</v>
      </c>
      <c r="K188" s="335"/>
    </row>
    <row r="189" spans="1:11" s="270" customFormat="1" ht="102">
      <c r="A189" s="779" t="s">
        <v>935</v>
      </c>
      <c r="B189" s="809" t="s">
        <v>74</v>
      </c>
      <c r="C189" s="809" t="s">
        <v>131</v>
      </c>
      <c r="D189" s="809" t="s">
        <v>76</v>
      </c>
      <c r="E189" s="729" t="s">
        <v>152</v>
      </c>
      <c r="F189" s="690" t="s">
        <v>316</v>
      </c>
      <c r="G189" s="851" t="s">
        <v>318</v>
      </c>
      <c r="H189" s="809"/>
      <c r="I189" s="811">
        <f t="shared" si="10"/>
        <v>5000</v>
      </c>
      <c r="J189" s="811">
        <f t="shared" si="10"/>
        <v>5000</v>
      </c>
      <c r="K189" s="335"/>
    </row>
    <row r="190" spans="1:11" s="169" customFormat="1" ht="42">
      <c r="A190" s="781" t="s">
        <v>601</v>
      </c>
      <c r="B190" s="812" t="s">
        <v>74</v>
      </c>
      <c r="C190" s="812" t="s">
        <v>131</v>
      </c>
      <c r="D190" s="812" t="s">
        <v>76</v>
      </c>
      <c r="E190" s="842" t="s">
        <v>132</v>
      </c>
      <c r="F190" s="839" t="s">
        <v>316</v>
      </c>
      <c r="G190" s="843" t="s">
        <v>318</v>
      </c>
      <c r="H190" s="812"/>
      <c r="I190" s="813">
        <f>I191</f>
        <v>5000</v>
      </c>
      <c r="J190" s="813">
        <f>J191</f>
        <v>5000</v>
      </c>
      <c r="K190" s="335"/>
    </row>
    <row r="191" spans="1:11" s="169" customFormat="1" ht="42">
      <c r="A191" s="782" t="s">
        <v>360</v>
      </c>
      <c r="B191" s="812" t="s">
        <v>74</v>
      </c>
      <c r="C191" s="812" t="s">
        <v>131</v>
      </c>
      <c r="D191" s="812" t="s">
        <v>76</v>
      </c>
      <c r="E191" s="776" t="s">
        <v>361</v>
      </c>
      <c r="F191" s="685" t="s">
        <v>75</v>
      </c>
      <c r="G191" s="806" t="s">
        <v>318</v>
      </c>
      <c r="H191" s="812"/>
      <c r="I191" s="813">
        <f>I192+I194</f>
        <v>5000</v>
      </c>
      <c r="J191" s="813">
        <f>J192+J194</f>
        <v>5000</v>
      </c>
      <c r="K191" s="335"/>
    </row>
    <row r="192" spans="1:11" s="169" customFormat="1" ht="63" hidden="1">
      <c r="A192" s="782" t="s">
        <v>243</v>
      </c>
      <c r="B192" s="812" t="s">
        <v>74</v>
      </c>
      <c r="C192" s="812" t="s">
        <v>131</v>
      </c>
      <c r="D192" s="812" t="s">
        <v>76</v>
      </c>
      <c r="E192" s="842" t="s">
        <v>132</v>
      </c>
      <c r="F192" s="839" t="s">
        <v>75</v>
      </c>
      <c r="G192" s="843" t="s">
        <v>362</v>
      </c>
      <c r="H192" s="812"/>
      <c r="I192" s="813">
        <f>+I193</f>
        <v>0</v>
      </c>
      <c r="J192" s="813">
        <f>+J193</f>
        <v>0</v>
      </c>
      <c r="K192" s="335"/>
    </row>
    <row r="193" spans="1:11" s="169" customFormat="1" ht="42" hidden="1">
      <c r="A193" s="782" t="s">
        <v>432</v>
      </c>
      <c r="B193" s="812" t="s">
        <v>74</v>
      </c>
      <c r="C193" s="812" t="s">
        <v>131</v>
      </c>
      <c r="D193" s="812" t="s">
        <v>76</v>
      </c>
      <c r="E193" s="776" t="s">
        <v>132</v>
      </c>
      <c r="F193" s="685" t="s">
        <v>75</v>
      </c>
      <c r="G193" s="806" t="s">
        <v>362</v>
      </c>
      <c r="H193" s="812" t="s">
        <v>84</v>
      </c>
      <c r="I193" s="813">
        <f>'прил 7'!H295</f>
        <v>0</v>
      </c>
      <c r="J193" s="813">
        <f>'прил 7'!H295</f>
        <v>0</v>
      </c>
      <c r="K193" s="335"/>
    </row>
    <row r="194" spans="1:11" s="169" customFormat="1" ht="42">
      <c r="A194" s="782" t="s">
        <v>244</v>
      </c>
      <c r="B194" s="812" t="s">
        <v>74</v>
      </c>
      <c r="C194" s="812" t="s">
        <v>131</v>
      </c>
      <c r="D194" s="812" t="s">
        <v>76</v>
      </c>
      <c r="E194" s="842" t="s">
        <v>132</v>
      </c>
      <c r="F194" s="839" t="s">
        <v>75</v>
      </c>
      <c r="G194" s="843" t="s">
        <v>363</v>
      </c>
      <c r="H194" s="812"/>
      <c r="I194" s="813">
        <f>+I195</f>
        <v>5000</v>
      </c>
      <c r="J194" s="813">
        <f>+J195</f>
        <v>5000</v>
      </c>
      <c r="K194" s="335"/>
    </row>
    <row r="195" spans="1:11" s="169" customFormat="1" ht="42">
      <c r="A195" s="782" t="s">
        <v>432</v>
      </c>
      <c r="B195" s="812" t="s">
        <v>74</v>
      </c>
      <c r="C195" s="812" t="s">
        <v>131</v>
      </c>
      <c r="D195" s="812" t="s">
        <v>76</v>
      </c>
      <c r="E195" s="842" t="s">
        <v>132</v>
      </c>
      <c r="F195" s="839" t="s">
        <v>75</v>
      </c>
      <c r="G195" s="843" t="s">
        <v>363</v>
      </c>
      <c r="H195" s="812" t="s">
        <v>84</v>
      </c>
      <c r="I195" s="813">
        <f>'прил 7'!H297</f>
        <v>5000</v>
      </c>
      <c r="J195" s="813">
        <f>'прил 7'!H297</f>
        <v>5000</v>
      </c>
      <c r="K195" s="335"/>
    </row>
    <row r="196" spans="1:10" s="169" customFormat="1" ht="21">
      <c r="A196" s="861"/>
      <c r="B196" s="862"/>
      <c r="C196" s="863"/>
      <c r="D196" s="863"/>
      <c r="E196" s="863"/>
      <c r="F196" s="863"/>
      <c r="G196" s="900"/>
      <c r="H196" s="863"/>
      <c r="I196" s="863"/>
      <c r="J196" s="868"/>
    </row>
    <row r="197" spans="1:10" s="169" customFormat="1" ht="21">
      <c r="A197" s="692"/>
      <c r="B197" s="723"/>
      <c r="C197" s="693"/>
      <c r="D197" s="693"/>
      <c r="E197" s="693"/>
      <c r="F197" s="693"/>
      <c r="G197" s="694"/>
      <c r="H197" s="693"/>
      <c r="I197" s="693"/>
      <c r="J197" s="695"/>
    </row>
    <row r="198" spans="1:10" s="169" customFormat="1" ht="18">
      <c r="A198" s="708"/>
      <c r="B198" s="13"/>
      <c r="C198" s="13"/>
      <c r="D198" s="13"/>
      <c r="E198" s="13"/>
      <c r="F198" s="13"/>
      <c r="G198" s="709"/>
      <c r="H198" s="13"/>
      <c r="I198" s="13"/>
      <c r="J198" s="442"/>
    </row>
    <row r="199" spans="1:10" s="169" customFormat="1" ht="18">
      <c r="A199" s="708"/>
      <c r="B199" s="13"/>
      <c r="C199" s="13"/>
      <c r="D199" s="13"/>
      <c r="E199" s="13"/>
      <c r="F199" s="13"/>
      <c r="G199" s="709"/>
      <c r="H199" s="13"/>
      <c r="I199" s="13"/>
      <c r="J199" s="442"/>
    </row>
    <row r="200" spans="1:10" s="169" customFormat="1" ht="18">
      <c r="A200" s="708"/>
      <c r="B200" s="13"/>
      <c r="C200" s="13"/>
      <c r="D200" s="13"/>
      <c r="E200" s="13"/>
      <c r="F200" s="13"/>
      <c r="G200" s="709"/>
      <c r="H200" s="13"/>
      <c r="I200" s="13"/>
      <c r="J200" s="442"/>
    </row>
    <row r="201" spans="1:10" s="169" customFormat="1" ht="18">
      <c r="A201" s="708"/>
      <c r="B201" s="13"/>
      <c r="C201" s="13"/>
      <c r="D201" s="13"/>
      <c r="E201" s="13"/>
      <c r="F201" s="13"/>
      <c r="G201" s="709"/>
      <c r="H201" s="13"/>
      <c r="I201" s="13"/>
      <c r="J201" s="442"/>
    </row>
    <row r="202" spans="1:10" s="169" customFormat="1" ht="18">
      <c r="A202" s="708"/>
      <c r="B202" s="13"/>
      <c r="C202" s="13"/>
      <c r="D202" s="13"/>
      <c r="E202" s="13"/>
      <c r="F202" s="13"/>
      <c r="G202" s="709"/>
      <c r="H202" s="13"/>
      <c r="I202" s="13"/>
      <c r="J202" s="442"/>
    </row>
    <row r="203" spans="1:10" s="169" customFormat="1" ht="18">
      <c r="A203" s="708"/>
      <c r="B203" s="13"/>
      <c r="C203" s="13"/>
      <c r="D203" s="13"/>
      <c r="E203" s="13"/>
      <c r="F203" s="13"/>
      <c r="G203" s="709"/>
      <c r="H203" s="13"/>
      <c r="I203" s="13"/>
      <c r="J203" s="442"/>
    </row>
    <row r="204" spans="1:10" s="169" customFormat="1" ht="18">
      <c r="A204" s="708"/>
      <c r="B204" s="13"/>
      <c r="C204" s="13"/>
      <c r="D204" s="13"/>
      <c r="E204" s="13"/>
      <c r="F204" s="13"/>
      <c r="G204" s="709"/>
      <c r="H204" s="13"/>
      <c r="I204" s="13"/>
      <c r="J204" s="442"/>
    </row>
    <row r="205" spans="1:10" s="169" customFormat="1" ht="18">
      <c r="A205" s="708"/>
      <c r="B205" s="13"/>
      <c r="C205" s="13"/>
      <c r="D205" s="13"/>
      <c r="E205" s="13"/>
      <c r="F205" s="13"/>
      <c r="G205" s="709"/>
      <c r="H205" s="13"/>
      <c r="I205" s="13"/>
      <c r="J205" s="442"/>
    </row>
    <row r="206" spans="1:10" s="169" customFormat="1" ht="18">
      <c r="A206" s="708"/>
      <c r="B206" s="13"/>
      <c r="C206" s="13"/>
      <c r="D206" s="13"/>
      <c r="E206" s="13"/>
      <c r="F206" s="13"/>
      <c r="G206" s="709"/>
      <c r="H206" s="13"/>
      <c r="I206" s="13"/>
      <c r="J206" s="442"/>
    </row>
    <row r="207" spans="1:10" s="169" customFormat="1" ht="18">
      <c r="A207" s="708"/>
      <c r="B207" s="13"/>
      <c r="C207" s="13"/>
      <c r="D207" s="13"/>
      <c r="E207" s="13"/>
      <c r="F207" s="13"/>
      <c r="G207" s="709"/>
      <c r="H207" s="13"/>
      <c r="I207" s="13"/>
      <c r="J207" s="442"/>
    </row>
    <row r="208" spans="1:10" s="169" customFormat="1" ht="18">
      <c r="A208" s="708"/>
      <c r="B208" s="13"/>
      <c r="C208" s="13"/>
      <c r="D208" s="13"/>
      <c r="E208" s="13"/>
      <c r="F208" s="13"/>
      <c r="G208" s="709"/>
      <c r="H208" s="13"/>
      <c r="I208" s="13"/>
      <c r="J208" s="442"/>
    </row>
    <row r="209" spans="1:10" s="169" customFormat="1" ht="18">
      <c r="A209" s="708"/>
      <c r="B209" s="13"/>
      <c r="C209" s="13"/>
      <c r="D209" s="13"/>
      <c r="E209" s="13"/>
      <c r="F209" s="13"/>
      <c r="G209" s="709"/>
      <c r="H209" s="13"/>
      <c r="I209" s="13"/>
      <c r="J209" s="442"/>
    </row>
    <row r="210" spans="1:10" s="169" customFormat="1" ht="18">
      <c r="A210" s="708"/>
      <c r="B210" s="13"/>
      <c r="C210" s="13"/>
      <c r="D210" s="13"/>
      <c r="E210" s="13"/>
      <c r="F210" s="13"/>
      <c r="G210" s="709"/>
      <c r="H210" s="13"/>
      <c r="I210" s="13"/>
      <c r="J210" s="442"/>
    </row>
    <row r="211" spans="1:10" s="169" customFormat="1" ht="18">
      <c r="A211" s="708"/>
      <c r="B211" s="13"/>
      <c r="C211" s="13"/>
      <c r="D211" s="13"/>
      <c r="E211" s="13"/>
      <c r="F211" s="13"/>
      <c r="G211" s="709"/>
      <c r="H211" s="13"/>
      <c r="I211" s="13"/>
      <c r="J211" s="442"/>
    </row>
    <row r="212" spans="1:10" s="169" customFormat="1" ht="18">
      <c r="A212" s="708"/>
      <c r="B212" s="13"/>
      <c r="C212" s="13"/>
      <c r="D212" s="13"/>
      <c r="E212" s="13"/>
      <c r="F212" s="13"/>
      <c r="G212" s="709"/>
      <c r="H212" s="13"/>
      <c r="I212" s="13"/>
      <c r="J212" s="442"/>
    </row>
    <row r="213" spans="1:10" s="169" customFormat="1" ht="18">
      <c r="A213" s="708"/>
      <c r="B213" s="13"/>
      <c r="C213" s="13"/>
      <c r="D213" s="13"/>
      <c r="E213" s="13"/>
      <c r="F213" s="13"/>
      <c r="G213" s="709"/>
      <c r="H213" s="13"/>
      <c r="I213" s="13"/>
      <c r="J213" s="442"/>
    </row>
    <row r="214" spans="1:10" s="169" customFormat="1" ht="18">
      <c r="A214" s="708"/>
      <c r="B214" s="13"/>
      <c r="C214" s="13"/>
      <c r="D214" s="13"/>
      <c r="E214" s="13"/>
      <c r="F214" s="13"/>
      <c r="G214" s="709"/>
      <c r="H214" s="13"/>
      <c r="I214" s="13"/>
      <c r="J214" s="442"/>
    </row>
    <row r="215" spans="1:10" s="169" customFormat="1" ht="18">
      <c r="A215" s="708"/>
      <c r="B215" s="13"/>
      <c r="C215" s="13"/>
      <c r="D215" s="13"/>
      <c r="E215" s="13"/>
      <c r="F215" s="13"/>
      <c r="G215" s="709"/>
      <c r="H215" s="13"/>
      <c r="I215" s="13"/>
      <c r="J215" s="442"/>
    </row>
    <row r="216" spans="1:10" s="169" customFormat="1" ht="18">
      <c r="A216" s="708"/>
      <c r="B216" s="13"/>
      <c r="C216" s="13"/>
      <c r="D216" s="13"/>
      <c r="E216" s="13"/>
      <c r="F216" s="13"/>
      <c r="G216" s="709"/>
      <c r="H216" s="13"/>
      <c r="I216" s="13"/>
      <c r="J216" s="442"/>
    </row>
    <row r="217" spans="1:10" s="169" customFormat="1" ht="18">
      <c r="A217" s="708"/>
      <c r="B217" s="13"/>
      <c r="C217" s="13"/>
      <c r="D217" s="13"/>
      <c r="E217" s="13"/>
      <c r="F217" s="13"/>
      <c r="G217" s="709"/>
      <c r="H217" s="13"/>
      <c r="I217" s="13"/>
      <c r="J217" s="442"/>
    </row>
    <row r="218" spans="1:10" s="169" customFormat="1" ht="18">
      <c r="A218" s="708"/>
      <c r="B218" s="13"/>
      <c r="C218" s="13"/>
      <c r="D218" s="13"/>
      <c r="E218" s="13"/>
      <c r="F218" s="13"/>
      <c r="G218" s="709"/>
      <c r="H218" s="13"/>
      <c r="I218" s="13"/>
      <c r="J218" s="442"/>
    </row>
    <row r="219" spans="1:10" s="169" customFormat="1" ht="18">
      <c r="A219" s="708"/>
      <c r="B219" s="13"/>
      <c r="C219" s="13"/>
      <c r="D219" s="13"/>
      <c r="E219" s="13"/>
      <c r="F219" s="13"/>
      <c r="G219" s="709"/>
      <c r="H219" s="13"/>
      <c r="I219" s="13"/>
      <c r="J219" s="442"/>
    </row>
    <row r="220" spans="1:10" s="169" customFormat="1" ht="18">
      <c r="A220" s="708"/>
      <c r="B220" s="13"/>
      <c r="C220" s="13"/>
      <c r="D220" s="13"/>
      <c r="E220" s="13"/>
      <c r="F220" s="13"/>
      <c r="G220" s="709"/>
      <c r="H220" s="13"/>
      <c r="I220" s="13"/>
      <c r="J220" s="442"/>
    </row>
    <row r="221" spans="1:10" s="169" customFormat="1" ht="18">
      <c r="A221" s="708"/>
      <c r="B221" s="13"/>
      <c r="C221" s="13"/>
      <c r="D221" s="13"/>
      <c r="E221" s="13"/>
      <c r="F221" s="13"/>
      <c r="G221" s="709"/>
      <c r="H221" s="13"/>
      <c r="I221" s="13"/>
      <c r="J221" s="442"/>
    </row>
    <row r="222" spans="1:10" s="169" customFormat="1" ht="18">
      <c r="A222" s="708"/>
      <c r="B222" s="13"/>
      <c r="C222" s="13"/>
      <c r="D222" s="13"/>
      <c r="E222" s="13"/>
      <c r="F222" s="13"/>
      <c r="G222" s="709"/>
      <c r="H222" s="13"/>
      <c r="I222" s="13"/>
      <c r="J222" s="442"/>
    </row>
    <row r="223" spans="1:10" s="169" customFormat="1" ht="18">
      <c r="A223" s="708"/>
      <c r="B223" s="13"/>
      <c r="C223" s="13"/>
      <c r="D223" s="13"/>
      <c r="E223" s="13"/>
      <c r="F223" s="13"/>
      <c r="G223" s="709"/>
      <c r="H223" s="13"/>
      <c r="I223" s="13"/>
      <c r="J223" s="442"/>
    </row>
    <row r="224" spans="1:10" s="169" customFormat="1" ht="18">
      <c r="A224" s="708"/>
      <c r="B224" s="13"/>
      <c r="C224" s="13"/>
      <c r="D224" s="13"/>
      <c r="E224" s="13"/>
      <c r="F224" s="13"/>
      <c r="G224" s="709"/>
      <c r="H224" s="13"/>
      <c r="I224" s="13"/>
      <c r="J224" s="442"/>
    </row>
    <row r="225" spans="1:10" s="169" customFormat="1" ht="18">
      <c r="A225" s="708"/>
      <c r="B225" s="13"/>
      <c r="C225" s="13"/>
      <c r="D225" s="13"/>
      <c r="E225" s="13"/>
      <c r="F225" s="13"/>
      <c r="G225" s="709"/>
      <c r="H225" s="13"/>
      <c r="I225" s="13"/>
      <c r="J225" s="442"/>
    </row>
    <row r="226" spans="1:10" s="169" customFormat="1" ht="18">
      <c r="A226" s="708"/>
      <c r="B226" s="13"/>
      <c r="C226" s="13"/>
      <c r="D226" s="13"/>
      <c r="E226" s="13"/>
      <c r="F226" s="13"/>
      <c r="G226" s="709"/>
      <c r="H226" s="13"/>
      <c r="I226" s="13"/>
      <c r="J226" s="442"/>
    </row>
    <row r="227" spans="1:10" s="169" customFormat="1" ht="18">
      <c r="A227" s="708"/>
      <c r="B227" s="13"/>
      <c r="C227" s="13"/>
      <c r="D227" s="13"/>
      <c r="E227" s="13"/>
      <c r="F227" s="13"/>
      <c r="G227" s="709"/>
      <c r="H227" s="13"/>
      <c r="I227" s="13"/>
      <c r="J227" s="442"/>
    </row>
    <row r="228" spans="1:10" s="169" customFormat="1" ht="18">
      <c r="A228" s="708"/>
      <c r="B228" s="13"/>
      <c r="C228" s="13"/>
      <c r="D228" s="13"/>
      <c r="E228" s="13"/>
      <c r="F228" s="13"/>
      <c r="G228" s="709"/>
      <c r="H228" s="13"/>
      <c r="I228" s="13"/>
      <c r="J228" s="442"/>
    </row>
    <row r="229" spans="1:10" s="169" customFormat="1" ht="18">
      <c r="A229" s="708"/>
      <c r="B229" s="13"/>
      <c r="C229" s="13"/>
      <c r="D229" s="13"/>
      <c r="E229" s="13"/>
      <c r="F229" s="13"/>
      <c r="G229" s="709"/>
      <c r="H229" s="13"/>
      <c r="I229" s="13"/>
      <c r="J229" s="442"/>
    </row>
    <row r="230" spans="1:10" s="169" customFormat="1" ht="18">
      <c r="A230" s="708"/>
      <c r="B230" s="13"/>
      <c r="C230" s="13"/>
      <c r="D230" s="13"/>
      <c r="E230" s="13"/>
      <c r="F230" s="13"/>
      <c r="G230" s="709"/>
      <c r="H230" s="13"/>
      <c r="I230" s="13"/>
      <c r="J230" s="442"/>
    </row>
    <row r="231" spans="1:10" s="169" customFormat="1" ht="18">
      <c r="A231" s="708"/>
      <c r="B231" s="13"/>
      <c r="C231" s="13"/>
      <c r="D231" s="13"/>
      <c r="E231" s="13"/>
      <c r="F231" s="13"/>
      <c r="G231" s="709"/>
      <c r="H231" s="13"/>
      <c r="I231" s="13"/>
      <c r="J231" s="442"/>
    </row>
    <row r="232" spans="1:10" s="169" customFormat="1" ht="18">
      <c r="A232" s="708"/>
      <c r="B232" s="13"/>
      <c r="C232" s="13"/>
      <c r="D232" s="13"/>
      <c r="E232" s="13"/>
      <c r="F232" s="13"/>
      <c r="G232" s="709"/>
      <c r="H232" s="13"/>
      <c r="I232" s="13"/>
      <c r="J232" s="442"/>
    </row>
  </sheetData>
  <sheetProtection/>
  <mergeCells count="9">
    <mergeCell ref="A7:J7"/>
    <mergeCell ref="A8:J8"/>
    <mergeCell ref="E10:G10"/>
    <mergeCell ref="A1:J1"/>
    <mergeCell ref="A2:J2"/>
    <mergeCell ref="A3:J3"/>
    <mergeCell ref="A4:J4"/>
    <mergeCell ref="A5:J5"/>
    <mergeCell ref="A6:J6"/>
  </mergeCells>
  <printOptions/>
  <pageMargins left="0.7086614173228347" right="0.1968503937007874" top="0.3937007874015748" bottom="0.31496062992125984" header="0.31496062992125984" footer="0.2362204724409449"/>
  <pageSetup blackAndWhite="1" fitToHeight="11" fitToWidth="1" horizontalDpi="600" verticalDpi="600" orientation="portrait" paperSize="9" scale="44"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IR211"/>
  <sheetViews>
    <sheetView view="pageBreakPreview" zoomScale="60" zoomScaleNormal="70" zoomScalePageLayoutView="0" workbookViewId="0" topLeftCell="A1">
      <selection activeCell="F67" sqref="F67"/>
    </sheetView>
  </sheetViews>
  <sheetFormatPr defaultColWidth="9.140625" defaultRowHeight="15"/>
  <cols>
    <col min="1" max="1" width="102.8515625" style="708" customWidth="1"/>
    <col min="2" max="2" width="8.140625" style="714" customWidth="1"/>
    <col min="3" max="3" width="8.00390625" style="714" customWidth="1"/>
    <col min="4" max="4" width="10.28125" style="711" customWidth="1"/>
    <col min="5" max="5" width="6.8515625" style="18" customWidth="1"/>
    <col min="6" max="6" width="20.8515625" style="443" customWidth="1"/>
    <col min="7" max="7" width="17.421875" style="719" customWidth="1"/>
    <col min="8" max="8" width="16.8515625" style="719" bestFit="1" customWidth="1"/>
    <col min="9" max="16384" width="9.140625" style="719" customWidth="1"/>
  </cols>
  <sheetData>
    <row r="1" spans="1:6" s="715" customFormat="1" ht="18" customHeight="1">
      <c r="A1" s="1044" t="s">
        <v>559</v>
      </c>
      <c r="B1" s="1044"/>
      <c r="C1" s="1044"/>
      <c r="D1" s="1044"/>
      <c r="E1" s="1044"/>
      <c r="F1" s="1044"/>
    </row>
    <row r="2" spans="1:6" s="715" customFormat="1" ht="21.75" customHeight="1">
      <c r="A2" s="1044" t="s">
        <v>210</v>
      </c>
      <c r="B2" s="1044"/>
      <c r="C2" s="1044"/>
      <c r="D2" s="1044"/>
      <c r="E2" s="1044"/>
      <c r="F2" s="1044"/>
    </row>
    <row r="3" spans="1:6" s="715" customFormat="1" ht="21" customHeight="1">
      <c r="A3" s="1044" t="s">
        <v>930</v>
      </c>
      <c r="B3" s="1044"/>
      <c r="C3" s="1044"/>
      <c r="D3" s="1044"/>
      <c r="E3" s="1044"/>
      <c r="F3" s="1044"/>
    </row>
    <row r="4" spans="1:6" s="716" customFormat="1" ht="22.5" customHeight="1">
      <c r="A4" s="1064" t="s">
        <v>369</v>
      </c>
      <c r="B4" s="1064"/>
      <c r="C4" s="1064"/>
      <c r="D4" s="1064"/>
      <c r="E4" s="1064"/>
      <c r="F4" s="1064"/>
    </row>
    <row r="5" spans="1:6" s="716" customFormat="1" ht="22.5" customHeight="1">
      <c r="A5" s="1064" t="s">
        <v>773</v>
      </c>
      <c r="B5" s="1064"/>
      <c r="C5" s="1064"/>
      <c r="D5" s="1064"/>
      <c r="E5" s="1064"/>
      <c r="F5" s="1064"/>
    </row>
    <row r="6" spans="1:6" s="716" customFormat="1" ht="18.75" customHeight="1">
      <c r="A6" s="1065" t="str">
        <f>'прил1.'!B6</f>
        <v>(в редакции решения Собрания депутатов Ивановского сельсовета Рылького района от 29 января 2021г. № 180</v>
      </c>
      <c r="B6" s="1065"/>
      <c r="C6" s="1065"/>
      <c r="D6" s="1065"/>
      <c r="E6" s="1065"/>
      <c r="F6" s="1065"/>
    </row>
    <row r="7" spans="1:6" s="716" customFormat="1" ht="16.5" customHeight="1">
      <c r="A7" s="1066"/>
      <c r="B7" s="1066"/>
      <c r="C7" s="1066"/>
      <c r="D7" s="1066"/>
      <c r="E7" s="1066"/>
      <c r="F7" s="1066"/>
    </row>
    <row r="8" spans="1:6" s="716" customFormat="1" ht="107.25" customHeight="1">
      <c r="A8" s="1056" t="s">
        <v>786</v>
      </c>
      <c r="B8" s="1056"/>
      <c r="C8" s="1056"/>
      <c r="D8" s="1056"/>
      <c r="E8" s="1056"/>
      <c r="F8" s="1056"/>
    </row>
    <row r="9" spans="1:6" s="717" customFormat="1" ht="18">
      <c r="A9" s="700"/>
      <c r="B9" s="702"/>
      <c r="C9" s="702"/>
      <c r="D9" s="702"/>
      <c r="E9" s="712"/>
      <c r="F9" s="713" t="s">
        <v>319</v>
      </c>
    </row>
    <row r="10" spans="1:6" s="718" customFormat="1" ht="54" customHeight="1">
      <c r="A10" s="778" t="s">
        <v>136</v>
      </c>
      <c r="B10" s="832" t="s">
        <v>135</v>
      </c>
      <c r="C10" s="833"/>
      <c r="D10" s="834"/>
      <c r="E10" s="809" t="s">
        <v>73</v>
      </c>
      <c r="F10" s="810" t="s">
        <v>707</v>
      </c>
    </row>
    <row r="11" spans="1:7" s="169" customFormat="1" ht="20.25">
      <c r="A11" s="779" t="s">
        <v>78</v>
      </c>
      <c r="B11" s="690"/>
      <c r="C11" s="690"/>
      <c r="D11" s="690"/>
      <c r="E11" s="809"/>
      <c r="F11" s="811">
        <f>F12+F34+F45+F59+F94+F105+F114+F121+F136+F172+F176+F182+F187+F205+F152+F159+F50+F201</f>
        <v>19067680.6</v>
      </c>
      <c r="G11" s="284">
        <f>F11-'прил 7'!H11</f>
        <v>0</v>
      </c>
    </row>
    <row r="12" spans="1:7" s="124" customFormat="1" ht="74.25" customHeight="1">
      <c r="A12" s="780" t="s">
        <v>715</v>
      </c>
      <c r="B12" s="835" t="s">
        <v>137</v>
      </c>
      <c r="C12" s="836" t="s">
        <v>316</v>
      </c>
      <c r="D12" s="844" t="s">
        <v>318</v>
      </c>
      <c r="E12" s="809"/>
      <c r="F12" s="811">
        <f>F13+F27</f>
        <v>3772088</v>
      </c>
      <c r="G12" s="914"/>
    </row>
    <row r="13" spans="1:6" s="124" customFormat="1" ht="22.5" customHeight="1">
      <c r="A13" s="781" t="s">
        <v>602</v>
      </c>
      <c r="B13" s="685" t="s">
        <v>139</v>
      </c>
      <c r="C13" s="685" t="s">
        <v>316</v>
      </c>
      <c r="D13" s="807" t="s">
        <v>318</v>
      </c>
      <c r="E13" s="812"/>
      <c r="F13" s="813">
        <f>F14+F22</f>
        <v>3768040</v>
      </c>
    </row>
    <row r="14" spans="1:6" s="124" customFormat="1" ht="28.5" customHeight="1">
      <c r="A14" s="781" t="s">
        <v>351</v>
      </c>
      <c r="B14" s="838" t="s">
        <v>139</v>
      </c>
      <c r="C14" s="839" t="s">
        <v>75</v>
      </c>
      <c r="D14" s="840" t="s">
        <v>318</v>
      </c>
      <c r="E14" s="812"/>
      <c r="F14" s="813">
        <f>F19+F17+F15</f>
        <v>3768040</v>
      </c>
    </row>
    <row r="15" spans="1:6" s="124" customFormat="1" ht="67.5" customHeight="1">
      <c r="A15" s="781" t="s">
        <v>696</v>
      </c>
      <c r="B15" s="685" t="s">
        <v>139</v>
      </c>
      <c r="C15" s="685" t="s">
        <v>75</v>
      </c>
      <c r="D15" s="807" t="s">
        <v>355</v>
      </c>
      <c r="E15" s="812"/>
      <c r="F15" s="813">
        <f>F16</f>
        <v>521592</v>
      </c>
    </row>
    <row r="16" spans="1:6" s="124" customFormat="1" ht="83.25" customHeight="1">
      <c r="A16" s="781" t="s">
        <v>82</v>
      </c>
      <c r="B16" s="838" t="s">
        <v>139</v>
      </c>
      <c r="C16" s="839" t="s">
        <v>75</v>
      </c>
      <c r="D16" s="840" t="s">
        <v>355</v>
      </c>
      <c r="E16" s="812" t="s">
        <v>77</v>
      </c>
      <c r="F16" s="813">
        <f>'прил 7'!H263</f>
        <v>521592</v>
      </c>
    </row>
    <row r="17" spans="1:6" s="124" customFormat="1" ht="65.25" customHeight="1">
      <c r="A17" s="781" t="s">
        <v>519</v>
      </c>
      <c r="B17" s="685" t="s">
        <v>139</v>
      </c>
      <c r="C17" s="685" t="s">
        <v>75</v>
      </c>
      <c r="D17" s="807" t="s">
        <v>520</v>
      </c>
      <c r="E17" s="812"/>
      <c r="F17" s="813">
        <f>F18</f>
        <v>1309979</v>
      </c>
    </row>
    <row r="18" spans="1:6" s="124" customFormat="1" ht="66" customHeight="1">
      <c r="A18" s="781" t="s">
        <v>82</v>
      </c>
      <c r="B18" s="838" t="s">
        <v>139</v>
      </c>
      <c r="C18" s="839" t="s">
        <v>75</v>
      </c>
      <c r="D18" s="840" t="s">
        <v>520</v>
      </c>
      <c r="E18" s="812" t="s">
        <v>77</v>
      </c>
      <c r="F18" s="813">
        <f>'прил 7'!H265</f>
        <v>1309979</v>
      </c>
    </row>
    <row r="19" spans="1:6" s="124" customFormat="1" ht="42" customHeight="1">
      <c r="A19" s="782" t="s">
        <v>140</v>
      </c>
      <c r="B19" s="685" t="s">
        <v>139</v>
      </c>
      <c r="C19" s="685" t="s">
        <v>75</v>
      </c>
      <c r="D19" s="807" t="s">
        <v>324</v>
      </c>
      <c r="E19" s="812"/>
      <c r="F19" s="813">
        <f>SUM(F20:F21)</f>
        <v>1936469</v>
      </c>
    </row>
    <row r="20" spans="1:6" s="124" customFormat="1" ht="42">
      <c r="A20" s="782" t="s">
        <v>432</v>
      </c>
      <c r="B20" s="838" t="s">
        <v>139</v>
      </c>
      <c r="C20" s="839" t="s">
        <v>75</v>
      </c>
      <c r="D20" s="840" t="s">
        <v>324</v>
      </c>
      <c r="E20" s="812" t="s">
        <v>84</v>
      </c>
      <c r="F20" s="813">
        <f>'прил 7'!H267</f>
        <v>1718970</v>
      </c>
    </row>
    <row r="21" spans="1:6" s="124" customFormat="1" ht="21">
      <c r="A21" s="782" t="s">
        <v>85</v>
      </c>
      <c r="B21" s="838" t="s">
        <v>139</v>
      </c>
      <c r="C21" s="839" t="s">
        <v>75</v>
      </c>
      <c r="D21" s="840" t="s">
        <v>324</v>
      </c>
      <c r="E21" s="812" t="s">
        <v>86</v>
      </c>
      <c r="F21" s="813">
        <f>'прил 7'!H268</f>
        <v>217499</v>
      </c>
    </row>
    <row r="22" spans="1:6" s="124" customFormat="1" ht="52.5" customHeight="1" hidden="1">
      <c r="A22" s="782" t="str">
        <f>'прил 7'!A269</f>
        <v>Основное мероприятие «Проведение капитального ремонта учреждений культуры»</v>
      </c>
      <c r="B22" s="838" t="s">
        <v>139</v>
      </c>
      <c r="C22" s="839" t="s">
        <v>81</v>
      </c>
      <c r="D22" s="840"/>
      <c r="E22" s="812"/>
      <c r="F22" s="813">
        <f>'прил 7'!H269</f>
        <v>0</v>
      </c>
    </row>
    <row r="23" spans="1:6" s="124" customFormat="1" ht="36.75" customHeight="1" hidden="1">
      <c r="A23" s="782" t="str">
        <f>'прил 7'!A270</f>
        <v>Мероприятия по проведению капитального ремонта учреждений культуры</v>
      </c>
      <c r="B23" s="838" t="s">
        <v>139</v>
      </c>
      <c r="C23" s="839" t="s">
        <v>81</v>
      </c>
      <c r="D23" s="840" t="s">
        <v>761</v>
      </c>
      <c r="E23" s="812"/>
      <c r="F23" s="813">
        <f>'прил 7'!H270</f>
        <v>0</v>
      </c>
    </row>
    <row r="24" spans="1:6" s="124" customFormat="1" ht="42" hidden="1">
      <c r="A24" s="782" t="str">
        <f>'прил 7'!A271</f>
        <v>Закупка товаров, работ и услуг для обеспечения государственных (муниципальных) нужд</v>
      </c>
      <c r="B24" s="838" t="s">
        <v>139</v>
      </c>
      <c r="C24" s="839" t="s">
        <v>81</v>
      </c>
      <c r="D24" s="840" t="s">
        <v>761</v>
      </c>
      <c r="E24" s="812" t="s">
        <v>84</v>
      </c>
      <c r="F24" s="813">
        <f>'прил 7'!H271</f>
        <v>0</v>
      </c>
    </row>
    <row r="25" spans="1:6" s="124" customFormat="1" ht="42" hidden="1">
      <c r="A25" s="782" t="str">
        <f>'прил 7'!A272</f>
        <v>Реализация мероприятий по проведению капитального ремонта учреждений культуры</v>
      </c>
      <c r="B25" s="838" t="s">
        <v>139</v>
      </c>
      <c r="C25" s="839" t="s">
        <v>81</v>
      </c>
      <c r="D25" s="840" t="s">
        <v>762</v>
      </c>
      <c r="E25" s="812"/>
      <c r="F25" s="813">
        <f>'прил 7'!H272</f>
        <v>0</v>
      </c>
    </row>
    <row r="26" spans="1:6" s="124" customFormat="1" ht="42" hidden="1">
      <c r="A26" s="782" t="str">
        <f>'прил 7'!A273</f>
        <v>Закупка товаров, работ и услуг для обеспечения государственных (муниципальных) нужд</v>
      </c>
      <c r="B26" s="838" t="s">
        <v>139</v>
      </c>
      <c r="C26" s="839" t="s">
        <v>81</v>
      </c>
      <c r="D26" s="840" t="s">
        <v>762</v>
      </c>
      <c r="E26" s="812" t="s">
        <v>84</v>
      </c>
      <c r="F26" s="813">
        <f>'прил 7'!H273</f>
        <v>0</v>
      </c>
    </row>
    <row r="27" spans="1:6" s="254" customFormat="1" ht="52.5" customHeight="1" hidden="1">
      <c r="A27" s="781" t="s">
        <v>619</v>
      </c>
      <c r="B27" s="838" t="s">
        <v>291</v>
      </c>
      <c r="C27" s="839" t="s">
        <v>316</v>
      </c>
      <c r="D27" s="840" t="s">
        <v>138</v>
      </c>
      <c r="E27" s="812"/>
      <c r="F27" s="813">
        <f>F32+F28</f>
        <v>4048</v>
      </c>
    </row>
    <row r="28" spans="1:6" s="254" customFormat="1" ht="144" customHeight="1" hidden="1">
      <c r="A28" s="782" t="s">
        <v>453</v>
      </c>
      <c r="B28" s="776" t="s">
        <v>291</v>
      </c>
      <c r="C28" s="685" t="s">
        <v>76</v>
      </c>
      <c r="D28" s="806" t="s">
        <v>318</v>
      </c>
      <c r="E28" s="812"/>
      <c r="F28" s="813">
        <f>F29</f>
        <v>66</v>
      </c>
    </row>
    <row r="29" spans="1:6" s="254" customFormat="1" ht="45.75" customHeight="1" hidden="1">
      <c r="A29" s="784" t="s">
        <v>423</v>
      </c>
      <c r="B29" s="838" t="s">
        <v>291</v>
      </c>
      <c r="C29" s="839" t="s">
        <v>76</v>
      </c>
      <c r="D29" s="843" t="s">
        <v>424</v>
      </c>
      <c r="E29" s="816"/>
      <c r="F29" s="817">
        <f>F30</f>
        <v>66</v>
      </c>
    </row>
    <row r="30" spans="1:6" s="254" customFormat="1" ht="88.5" customHeight="1" hidden="1">
      <c r="A30" s="781" t="s">
        <v>82</v>
      </c>
      <c r="B30" s="685" t="s">
        <v>291</v>
      </c>
      <c r="C30" s="685" t="s">
        <v>76</v>
      </c>
      <c r="D30" s="806" t="s">
        <v>424</v>
      </c>
      <c r="E30" s="816" t="s">
        <v>77</v>
      </c>
      <c r="F30" s="817">
        <f>'прил 7'!H63</f>
        <v>66</v>
      </c>
    </row>
    <row r="31" spans="1:6" s="215" customFormat="1" ht="147" hidden="1">
      <c r="A31" s="782" t="s">
        <v>453</v>
      </c>
      <c r="B31" s="842" t="s">
        <v>291</v>
      </c>
      <c r="C31" s="839" t="s">
        <v>76</v>
      </c>
      <c r="D31" s="843" t="s">
        <v>318</v>
      </c>
      <c r="E31" s="812"/>
      <c r="F31" s="813">
        <f>F32</f>
        <v>3982</v>
      </c>
    </row>
    <row r="32" spans="1:6" s="215" customFormat="1" ht="21" hidden="1">
      <c r="A32" s="782" t="s">
        <v>356</v>
      </c>
      <c r="B32" s="685" t="s">
        <v>291</v>
      </c>
      <c r="C32" s="685" t="s">
        <v>76</v>
      </c>
      <c r="D32" s="807" t="s">
        <v>454</v>
      </c>
      <c r="E32" s="812"/>
      <c r="F32" s="813">
        <f>SUM(F33:F33)</f>
        <v>3982</v>
      </c>
    </row>
    <row r="33" spans="1:6" s="215" customFormat="1" ht="42" hidden="1">
      <c r="A33" s="781" t="s">
        <v>432</v>
      </c>
      <c r="B33" s="838" t="s">
        <v>291</v>
      </c>
      <c r="C33" s="839" t="s">
        <v>76</v>
      </c>
      <c r="D33" s="840" t="s">
        <v>454</v>
      </c>
      <c r="E33" s="812" t="s">
        <v>84</v>
      </c>
      <c r="F33" s="813">
        <f>'прил 7'!H281</f>
        <v>3982</v>
      </c>
    </row>
    <row r="34" spans="1:6" s="124" customFormat="1" ht="81">
      <c r="A34" s="779" t="s">
        <v>725</v>
      </c>
      <c r="B34" s="729" t="s">
        <v>234</v>
      </c>
      <c r="C34" s="690"/>
      <c r="D34" s="837" t="s">
        <v>318</v>
      </c>
      <c r="E34" s="809"/>
      <c r="F34" s="811">
        <f>+F35</f>
        <v>23500</v>
      </c>
    </row>
    <row r="35" spans="1:6" s="124" customFormat="1" ht="63">
      <c r="A35" s="785" t="s">
        <v>628</v>
      </c>
      <c r="B35" s="846" t="s">
        <v>236</v>
      </c>
      <c r="C35" s="847"/>
      <c r="D35" s="848" t="s">
        <v>318</v>
      </c>
      <c r="E35" s="818"/>
      <c r="F35" s="819">
        <f>F36</f>
        <v>23500</v>
      </c>
    </row>
    <row r="36" spans="1:6" s="215" customFormat="1" ht="42">
      <c r="A36" s="785" t="s">
        <v>391</v>
      </c>
      <c r="B36" s="846" t="s">
        <v>236</v>
      </c>
      <c r="C36" s="847" t="s">
        <v>75</v>
      </c>
      <c r="D36" s="848" t="s">
        <v>318</v>
      </c>
      <c r="E36" s="818"/>
      <c r="F36" s="819">
        <f>F37+F41+F43+F39</f>
        <v>23500</v>
      </c>
    </row>
    <row r="37" spans="1:6" s="215" customFormat="1" ht="21" hidden="1">
      <c r="A37" s="785" t="s">
        <v>336</v>
      </c>
      <c r="B37" s="683" t="s">
        <v>236</v>
      </c>
      <c r="C37" s="683" t="s">
        <v>75</v>
      </c>
      <c r="D37" s="800" t="s">
        <v>338</v>
      </c>
      <c r="E37" s="818"/>
      <c r="F37" s="817">
        <f>F38</f>
        <v>0</v>
      </c>
    </row>
    <row r="38" spans="1:6" s="215" customFormat="1" ht="35.25" customHeight="1" hidden="1">
      <c r="A38" s="782" t="s">
        <v>83</v>
      </c>
      <c r="B38" s="683" t="s">
        <v>236</v>
      </c>
      <c r="C38" s="683" t="s">
        <v>75</v>
      </c>
      <c r="D38" s="800" t="s">
        <v>338</v>
      </c>
      <c r="E38" s="818"/>
      <c r="F38" s="817">
        <v>0</v>
      </c>
    </row>
    <row r="39" spans="1:6" s="215" customFormat="1" ht="42" hidden="1">
      <c r="A39" s="785" t="s">
        <v>445</v>
      </c>
      <c r="B39" s="683" t="s">
        <v>236</v>
      </c>
      <c r="C39" s="683" t="s">
        <v>75</v>
      </c>
      <c r="D39" s="800" t="s">
        <v>446</v>
      </c>
      <c r="E39" s="818"/>
      <c r="F39" s="817">
        <f>F40</f>
        <v>0</v>
      </c>
    </row>
    <row r="40" spans="1:6" s="215" customFormat="1" ht="42" hidden="1">
      <c r="A40" s="782" t="s">
        <v>432</v>
      </c>
      <c r="B40" s="721" t="s">
        <v>236</v>
      </c>
      <c r="C40" s="721" t="s">
        <v>75</v>
      </c>
      <c r="D40" s="845" t="s">
        <v>446</v>
      </c>
      <c r="E40" s="818" t="s">
        <v>84</v>
      </c>
      <c r="F40" s="817">
        <v>0</v>
      </c>
    </row>
    <row r="41" spans="1:6" s="193" customFormat="1" ht="30.75" customHeight="1">
      <c r="A41" s="785" t="s">
        <v>337</v>
      </c>
      <c r="B41" s="846" t="s">
        <v>236</v>
      </c>
      <c r="C41" s="847" t="s">
        <v>75</v>
      </c>
      <c r="D41" s="848" t="s">
        <v>339</v>
      </c>
      <c r="E41" s="818"/>
      <c r="F41" s="817">
        <f>F42</f>
        <v>20000</v>
      </c>
    </row>
    <row r="42" spans="1:6" s="193" customFormat="1" ht="39.75" customHeight="1">
      <c r="A42" s="782" t="s">
        <v>432</v>
      </c>
      <c r="B42" s="926" t="s">
        <v>236</v>
      </c>
      <c r="C42" s="927" t="s">
        <v>75</v>
      </c>
      <c r="D42" s="928" t="s">
        <v>339</v>
      </c>
      <c r="E42" s="820" t="s">
        <v>84</v>
      </c>
      <c r="F42" s="819">
        <f>'прил 7'!H168</f>
        <v>20000</v>
      </c>
    </row>
    <row r="43" spans="1:6" s="193" customFormat="1" ht="21">
      <c r="A43" s="785" t="s">
        <v>341</v>
      </c>
      <c r="B43" s="846" t="s">
        <v>236</v>
      </c>
      <c r="C43" s="721" t="s">
        <v>75</v>
      </c>
      <c r="D43" s="845" t="s">
        <v>340</v>
      </c>
      <c r="E43" s="818"/>
      <c r="F43" s="817">
        <f>F44</f>
        <v>3500</v>
      </c>
    </row>
    <row r="44" spans="1:6" s="193" customFormat="1" ht="42">
      <c r="A44" s="782" t="s">
        <v>432</v>
      </c>
      <c r="B44" s="721" t="s">
        <v>236</v>
      </c>
      <c r="C44" s="847" t="s">
        <v>75</v>
      </c>
      <c r="D44" s="848" t="s">
        <v>340</v>
      </c>
      <c r="E44" s="820" t="s">
        <v>84</v>
      </c>
      <c r="F44" s="819">
        <f>'прил 7'!H179</f>
        <v>3500</v>
      </c>
    </row>
    <row r="45" spans="1:6" s="193" customFormat="1" ht="94.5" customHeight="1">
      <c r="A45" s="779" t="s">
        <v>727</v>
      </c>
      <c r="B45" s="830" t="s">
        <v>98</v>
      </c>
      <c r="C45" s="836" t="s">
        <v>316</v>
      </c>
      <c r="D45" s="844" t="s">
        <v>318</v>
      </c>
      <c r="E45" s="809"/>
      <c r="F45" s="811">
        <f>+F46</f>
        <v>1000</v>
      </c>
    </row>
    <row r="46" spans="1:6" s="193" customFormat="1" ht="48.75" customHeight="1">
      <c r="A46" s="781" t="s">
        <v>623</v>
      </c>
      <c r="B46" s="776" t="s">
        <v>146</v>
      </c>
      <c r="C46" s="685" t="s">
        <v>316</v>
      </c>
      <c r="D46" s="807" t="s">
        <v>318</v>
      </c>
      <c r="E46" s="812"/>
      <c r="F46" s="813">
        <f>+F48</f>
        <v>1000</v>
      </c>
    </row>
    <row r="47" spans="1:6" s="193" customFormat="1" ht="49.5" customHeight="1">
      <c r="A47" s="781" t="s">
        <v>334</v>
      </c>
      <c r="B47" s="842" t="s">
        <v>146</v>
      </c>
      <c r="C47" s="839" t="s">
        <v>75</v>
      </c>
      <c r="D47" s="840" t="s">
        <v>318</v>
      </c>
      <c r="E47" s="812"/>
      <c r="F47" s="813">
        <f>F48</f>
        <v>1000</v>
      </c>
    </row>
    <row r="48" spans="1:6" s="193" customFormat="1" ht="21">
      <c r="A48" s="786" t="s">
        <v>147</v>
      </c>
      <c r="B48" s="776" t="s">
        <v>146</v>
      </c>
      <c r="C48" s="685" t="s">
        <v>75</v>
      </c>
      <c r="D48" s="691" t="s">
        <v>335</v>
      </c>
      <c r="E48" s="812"/>
      <c r="F48" s="813">
        <f>F49</f>
        <v>1000</v>
      </c>
    </row>
    <row r="49" spans="1:6" s="193" customFormat="1" ht="45" customHeight="1">
      <c r="A49" s="999" t="s">
        <v>432</v>
      </c>
      <c r="B49" s="1000" t="s">
        <v>146</v>
      </c>
      <c r="C49" s="1001" t="s">
        <v>75</v>
      </c>
      <c r="D49" s="1002" t="s">
        <v>335</v>
      </c>
      <c r="E49" s="907" t="s">
        <v>84</v>
      </c>
      <c r="F49" s="1003">
        <f>'прил 7'!H159</f>
        <v>1000</v>
      </c>
    </row>
    <row r="50" spans="1:6" s="1010" customFormat="1" ht="68.25" customHeight="1" hidden="1">
      <c r="A50" s="1008" t="s">
        <v>574</v>
      </c>
      <c r="B50" s="690" t="s">
        <v>581</v>
      </c>
      <c r="C50" s="690"/>
      <c r="D50" s="690"/>
      <c r="E50" s="720"/>
      <c r="F50" s="1009">
        <f>F51</f>
        <v>0</v>
      </c>
    </row>
    <row r="51" spans="1:6" s="1010" customFormat="1" ht="61.5" customHeight="1" hidden="1">
      <c r="A51" s="1011" t="s">
        <v>575</v>
      </c>
      <c r="B51" s="685" t="s">
        <v>577</v>
      </c>
      <c r="C51" s="685"/>
      <c r="D51" s="685"/>
      <c r="E51" s="721"/>
      <c r="F51" s="1012">
        <f>'прил 7'!H190</f>
        <v>0</v>
      </c>
    </row>
    <row r="52" spans="1:6" s="1010" customFormat="1" ht="53.25" customHeight="1" hidden="1">
      <c r="A52" s="1011" t="s">
        <v>582</v>
      </c>
      <c r="B52" s="685" t="s">
        <v>577</v>
      </c>
      <c r="C52" s="685" t="s">
        <v>76</v>
      </c>
      <c r="D52" s="685"/>
      <c r="E52" s="721"/>
      <c r="F52" s="1012">
        <f>'прил 7'!H191</f>
        <v>0</v>
      </c>
    </row>
    <row r="53" spans="1:6" s="1010" customFormat="1" ht="68.25" customHeight="1" hidden="1">
      <c r="A53" s="1011" t="str">
        <f>'прил 7'!A192</f>
        <v>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v>
      </c>
      <c r="B53" s="685" t="s">
        <v>577</v>
      </c>
      <c r="C53" s="685" t="s">
        <v>76</v>
      </c>
      <c r="D53" s="685" t="s">
        <v>668</v>
      </c>
      <c r="E53" s="721"/>
      <c r="F53" s="1012">
        <f>'прил 7'!H192</f>
        <v>0</v>
      </c>
    </row>
    <row r="54" spans="1:6" s="1010" customFormat="1" ht="53.25" customHeight="1" hidden="1">
      <c r="A54" s="1011" t="str">
        <f>'прил 7'!A193</f>
        <v>Закупка товаров, работ и услуг для обеспечения государственных (муниципальных) нужд</v>
      </c>
      <c r="B54" s="685" t="s">
        <v>577</v>
      </c>
      <c r="C54" s="685" t="s">
        <v>76</v>
      </c>
      <c r="D54" s="685" t="s">
        <v>668</v>
      </c>
      <c r="E54" s="721" t="s">
        <v>84</v>
      </c>
      <c r="F54" s="1012">
        <f>'прил 7'!H193</f>
        <v>0</v>
      </c>
    </row>
    <row r="55" spans="1:6" s="1010" customFormat="1" ht="46.5" customHeight="1" hidden="1">
      <c r="A55" s="1011" t="s">
        <v>580</v>
      </c>
      <c r="B55" s="685" t="s">
        <v>577</v>
      </c>
      <c r="C55" s="685" t="s">
        <v>76</v>
      </c>
      <c r="D55" s="685" t="s">
        <v>576</v>
      </c>
      <c r="E55" s="721"/>
      <c r="F55" s="1012">
        <f>F56</f>
        <v>0</v>
      </c>
    </row>
    <row r="56" spans="1:6" s="1010" customFormat="1" ht="51" customHeight="1" hidden="1">
      <c r="A56" s="691" t="s">
        <v>105</v>
      </c>
      <c r="B56" s="685" t="s">
        <v>577</v>
      </c>
      <c r="C56" s="685" t="s">
        <v>76</v>
      </c>
      <c r="D56" s="685" t="s">
        <v>576</v>
      </c>
      <c r="E56" s="721" t="s">
        <v>84</v>
      </c>
      <c r="F56" s="1012"/>
    </row>
    <row r="57" spans="1:6" s="1010" customFormat="1" ht="79.5" customHeight="1" hidden="1">
      <c r="A57" s="1011" t="s">
        <v>578</v>
      </c>
      <c r="B57" s="685" t="s">
        <v>577</v>
      </c>
      <c r="C57" s="685" t="s">
        <v>76</v>
      </c>
      <c r="D57" s="685" t="s">
        <v>579</v>
      </c>
      <c r="E57" s="721"/>
      <c r="F57" s="1012">
        <f>F58</f>
        <v>0</v>
      </c>
    </row>
    <row r="58" spans="1:6" s="1010" customFormat="1" ht="24" customHeight="1" hidden="1">
      <c r="A58" s="691" t="s">
        <v>105</v>
      </c>
      <c r="B58" s="685" t="s">
        <v>577</v>
      </c>
      <c r="C58" s="685" t="s">
        <v>76</v>
      </c>
      <c r="D58" s="685" t="s">
        <v>579</v>
      </c>
      <c r="E58" s="721" t="s">
        <v>84</v>
      </c>
      <c r="F58" s="1012"/>
    </row>
    <row r="59" spans="1:6" s="193" customFormat="1" ht="81">
      <c r="A59" s="1004" t="s">
        <v>781</v>
      </c>
      <c r="B59" s="911" t="s">
        <v>263</v>
      </c>
      <c r="C59" s="912" t="s">
        <v>316</v>
      </c>
      <c r="D59" s="1005" t="s">
        <v>318</v>
      </c>
      <c r="E59" s="1006"/>
      <c r="F59" s="1007">
        <f>F60+F84</f>
        <v>6616304.6</v>
      </c>
    </row>
    <row r="60" spans="1:6" s="193" customFormat="1" ht="63">
      <c r="A60" s="784" t="s">
        <v>605</v>
      </c>
      <c r="B60" s="685" t="s">
        <v>149</v>
      </c>
      <c r="C60" s="685" t="s">
        <v>316</v>
      </c>
      <c r="D60" s="806" t="s">
        <v>318</v>
      </c>
      <c r="E60" s="816"/>
      <c r="F60" s="817">
        <f>F61+F74</f>
        <v>6614675.6</v>
      </c>
    </row>
    <row r="61" spans="1:6" s="193" customFormat="1" ht="42">
      <c r="A61" s="784" t="s">
        <v>656</v>
      </c>
      <c r="B61" s="838" t="s">
        <v>149</v>
      </c>
      <c r="C61" s="839" t="s">
        <v>75</v>
      </c>
      <c r="D61" s="843" t="s">
        <v>318</v>
      </c>
      <c r="E61" s="816"/>
      <c r="F61" s="817">
        <f>F62+F66+F69+F72+F64</f>
        <v>6614675.6</v>
      </c>
    </row>
    <row r="62" spans="1:6" s="193" customFormat="1" ht="46.5" customHeight="1">
      <c r="A62" s="784" t="s">
        <v>293</v>
      </c>
      <c r="B62" s="685" t="s">
        <v>149</v>
      </c>
      <c r="C62" s="685" t="s">
        <v>75</v>
      </c>
      <c r="D62" s="806" t="s">
        <v>345</v>
      </c>
      <c r="E62" s="816"/>
      <c r="F62" s="817">
        <f>+F63</f>
        <v>136330</v>
      </c>
    </row>
    <row r="63" spans="1:6" s="193" customFormat="1" ht="42">
      <c r="A63" s="782" t="s">
        <v>432</v>
      </c>
      <c r="B63" s="838" t="s">
        <v>149</v>
      </c>
      <c r="C63" s="839" t="s">
        <v>75</v>
      </c>
      <c r="D63" s="840" t="s">
        <v>345</v>
      </c>
      <c r="E63" s="812" t="s">
        <v>84</v>
      </c>
      <c r="F63" s="813">
        <f>'прил 7'!H187</f>
        <v>136330</v>
      </c>
    </row>
    <row r="64" spans="1:6" s="193" customFormat="1" ht="34.5" customHeight="1" hidden="1">
      <c r="A64" s="784" t="s">
        <v>670</v>
      </c>
      <c r="B64" s="685" t="s">
        <v>149</v>
      </c>
      <c r="C64" s="685" t="s">
        <v>75</v>
      </c>
      <c r="D64" s="806" t="s">
        <v>669</v>
      </c>
      <c r="E64" s="816"/>
      <c r="F64" s="813">
        <f>F65</f>
        <v>0</v>
      </c>
    </row>
    <row r="65" spans="1:6" s="193" customFormat="1" ht="42" hidden="1">
      <c r="A65" s="782" t="s">
        <v>105</v>
      </c>
      <c r="B65" s="838" t="s">
        <v>149</v>
      </c>
      <c r="C65" s="839" t="s">
        <v>75</v>
      </c>
      <c r="D65" s="840" t="s">
        <v>669</v>
      </c>
      <c r="E65" s="812" t="s">
        <v>104</v>
      </c>
      <c r="F65" s="813">
        <f>'прил 7'!H202</f>
        <v>0</v>
      </c>
    </row>
    <row r="66" spans="1:6" s="193" customFormat="1" ht="54" customHeight="1">
      <c r="A66" s="793" t="s">
        <v>447</v>
      </c>
      <c r="B66" s="685" t="s">
        <v>149</v>
      </c>
      <c r="C66" s="685" t="s">
        <v>75</v>
      </c>
      <c r="D66" s="806" t="s">
        <v>448</v>
      </c>
      <c r="E66" s="816"/>
      <c r="F66" s="817">
        <f>F68+F67</f>
        <v>442434</v>
      </c>
    </row>
    <row r="67" spans="1:6" s="193" customFormat="1" ht="54" customHeight="1">
      <c r="A67" s="793" t="str">
        <f>'прил 7'!A204</f>
        <v>Закупка товаров, работ и услуг для обеспечения государственных (муниципальных) нужд</v>
      </c>
      <c r="B67" s="685" t="s">
        <v>149</v>
      </c>
      <c r="C67" s="685" t="s">
        <v>76</v>
      </c>
      <c r="D67" s="806" t="s">
        <v>448</v>
      </c>
      <c r="E67" s="816" t="s">
        <v>84</v>
      </c>
      <c r="F67" s="817">
        <v>90000</v>
      </c>
    </row>
    <row r="68" spans="1:6" s="215" customFormat="1" ht="42">
      <c r="A68" s="782" t="s">
        <v>105</v>
      </c>
      <c r="B68" s="838" t="s">
        <v>149</v>
      </c>
      <c r="C68" s="839" t="s">
        <v>75</v>
      </c>
      <c r="D68" s="840" t="s">
        <v>448</v>
      </c>
      <c r="E68" s="812" t="s">
        <v>104</v>
      </c>
      <c r="F68" s="813">
        <f>'прил 7'!H205</f>
        <v>352434</v>
      </c>
    </row>
    <row r="69" spans="1:6" s="215" customFormat="1" ht="27.75" customHeight="1">
      <c r="A69" s="784" t="s">
        <v>151</v>
      </c>
      <c r="B69" s="685" t="s">
        <v>149</v>
      </c>
      <c r="C69" s="685" t="s">
        <v>75</v>
      </c>
      <c r="D69" s="806" t="s">
        <v>346</v>
      </c>
      <c r="E69" s="816"/>
      <c r="F69" s="817">
        <f>F71+F70</f>
        <v>6034606.6</v>
      </c>
    </row>
    <row r="70" spans="1:6" s="215" customFormat="1" ht="42" customHeight="1">
      <c r="A70" s="782" t="s">
        <v>432</v>
      </c>
      <c r="B70" s="838" t="s">
        <v>149</v>
      </c>
      <c r="C70" s="839" t="s">
        <v>75</v>
      </c>
      <c r="D70" s="843" t="s">
        <v>346</v>
      </c>
      <c r="E70" s="816" t="s">
        <v>84</v>
      </c>
      <c r="F70" s="817">
        <f>'прил 7'!H211</f>
        <v>48606.6</v>
      </c>
    </row>
    <row r="71" spans="1:246" s="193" customFormat="1" ht="42">
      <c r="A71" s="782" t="s">
        <v>105</v>
      </c>
      <c r="B71" s="685" t="s">
        <v>149</v>
      </c>
      <c r="C71" s="685" t="s">
        <v>75</v>
      </c>
      <c r="D71" s="806" t="s">
        <v>346</v>
      </c>
      <c r="E71" s="816" t="s">
        <v>104</v>
      </c>
      <c r="F71" s="817">
        <f>'прил 7'!H212</f>
        <v>5986000</v>
      </c>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215"/>
      <c r="CA71" s="215"/>
      <c r="CB71" s="215"/>
      <c r="CC71" s="215"/>
      <c r="CD71" s="215"/>
      <c r="CE71" s="215"/>
      <c r="CF71" s="215"/>
      <c r="CG71" s="215"/>
      <c r="CH71" s="215"/>
      <c r="CI71" s="215"/>
      <c r="CJ71" s="215"/>
      <c r="CK71" s="215"/>
      <c r="CL71" s="215"/>
      <c r="CM71" s="215"/>
      <c r="CN71" s="215"/>
      <c r="CO71" s="215"/>
      <c r="CP71" s="215"/>
      <c r="CQ71" s="215"/>
      <c r="CR71" s="215"/>
      <c r="CS71" s="215"/>
      <c r="CT71" s="215"/>
      <c r="CU71" s="215"/>
      <c r="CV71" s="215"/>
      <c r="CW71" s="215"/>
      <c r="CX71" s="215"/>
      <c r="CY71" s="215"/>
      <c r="CZ71" s="215"/>
      <c r="DA71" s="215"/>
      <c r="DB71" s="215"/>
      <c r="DC71" s="215"/>
      <c r="DD71" s="215"/>
      <c r="DE71" s="215"/>
      <c r="DF71" s="215"/>
      <c r="DG71" s="215"/>
      <c r="DH71" s="215"/>
      <c r="DI71" s="215"/>
      <c r="DJ71" s="215"/>
      <c r="DK71" s="215"/>
      <c r="DL71" s="215"/>
      <c r="DM71" s="215"/>
      <c r="DN71" s="215"/>
      <c r="DO71" s="215"/>
      <c r="DP71" s="215"/>
      <c r="DQ71" s="215"/>
      <c r="DR71" s="215"/>
      <c r="DS71" s="215"/>
      <c r="DT71" s="215"/>
      <c r="DU71" s="215"/>
      <c r="DV71" s="215"/>
      <c r="DW71" s="215"/>
      <c r="DX71" s="215"/>
      <c r="DY71" s="215"/>
      <c r="DZ71" s="215"/>
      <c r="EA71" s="215"/>
      <c r="EB71" s="215"/>
      <c r="EC71" s="215"/>
      <c r="ED71" s="215"/>
      <c r="EE71" s="215"/>
      <c r="EF71" s="215"/>
      <c r="EG71" s="215"/>
      <c r="EH71" s="215"/>
      <c r="EI71" s="215"/>
      <c r="EJ71" s="215"/>
      <c r="EK71" s="215"/>
      <c r="EL71" s="215"/>
      <c r="EM71" s="215"/>
      <c r="EN71" s="215"/>
      <c r="EO71" s="215"/>
      <c r="EP71" s="215"/>
      <c r="EQ71" s="215"/>
      <c r="ER71" s="215"/>
      <c r="ES71" s="215"/>
      <c r="ET71" s="215"/>
      <c r="EU71" s="215"/>
      <c r="EV71" s="215"/>
      <c r="EW71" s="215"/>
      <c r="EX71" s="215"/>
      <c r="EY71" s="215"/>
      <c r="EZ71" s="215"/>
      <c r="FA71" s="215"/>
      <c r="FB71" s="215"/>
      <c r="FC71" s="215"/>
      <c r="FD71" s="215"/>
      <c r="FE71" s="215"/>
      <c r="FF71" s="215"/>
      <c r="FG71" s="215"/>
      <c r="FH71" s="215"/>
      <c r="FI71" s="215"/>
      <c r="FJ71" s="215"/>
      <c r="FK71" s="215"/>
      <c r="FL71" s="215"/>
      <c r="FM71" s="215"/>
      <c r="FN71" s="215"/>
      <c r="FO71" s="215"/>
      <c r="FP71" s="215"/>
      <c r="FQ71" s="215"/>
      <c r="FR71" s="215"/>
      <c r="FS71" s="215"/>
      <c r="FT71" s="215"/>
      <c r="FU71" s="215"/>
      <c r="FV71" s="215"/>
      <c r="FW71" s="215"/>
      <c r="FX71" s="215"/>
      <c r="FY71" s="215"/>
      <c r="FZ71" s="215"/>
      <c r="GA71" s="215"/>
      <c r="GB71" s="215"/>
      <c r="GC71" s="215"/>
      <c r="GD71" s="215"/>
      <c r="GE71" s="215"/>
      <c r="GF71" s="215"/>
      <c r="GG71" s="215"/>
      <c r="GH71" s="215"/>
      <c r="GI71" s="215"/>
      <c r="GJ71" s="215"/>
      <c r="GK71" s="215"/>
      <c r="GL71" s="215"/>
      <c r="GM71" s="215"/>
      <c r="GN71" s="215"/>
      <c r="GO71" s="215"/>
      <c r="GP71" s="215"/>
      <c r="GQ71" s="215"/>
      <c r="GR71" s="215"/>
      <c r="GS71" s="215"/>
      <c r="GT71" s="215"/>
      <c r="GU71" s="215"/>
      <c r="GV71" s="215"/>
      <c r="GW71" s="215"/>
      <c r="GX71" s="215"/>
      <c r="GY71" s="215"/>
      <c r="GZ71" s="215"/>
      <c r="HA71" s="215"/>
      <c r="HB71" s="215"/>
      <c r="HC71" s="215"/>
      <c r="HD71" s="215"/>
      <c r="HE71" s="215"/>
      <c r="HF71" s="215"/>
      <c r="HG71" s="215"/>
      <c r="HH71" s="215"/>
      <c r="HI71" s="215"/>
      <c r="HJ71" s="215"/>
      <c r="HK71" s="215"/>
      <c r="HL71" s="215"/>
      <c r="HM71" s="215"/>
      <c r="HN71" s="215"/>
      <c r="HO71" s="215"/>
      <c r="HP71" s="215"/>
      <c r="HQ71" s="215"/>
      <c r="HR71" s="215"/>
      <c r="HS71" s="215"/>
      <c r="HT71" s="215"/>
      <c r="HU71" s="215"/>
      <c r="HV71" s="215"/>
      <c r="HW71" s="215"/>
      <c r="HX71" s="215"/>
      <c r="HY71" s="215"/>
      <c r="HZ71" s="215"/>
      <c r="IA71" s="215"/>
      <c r="IB71" s="215"/>
      <c r="IC71" s="215"/>
      <c r="ID71" s="215"/>
      <c r="IE71" s="215"/>
      <c r="IF71" s="215"/>
      <c r="IG71" s="215"/>
      <c r="IH71" s="215"/>
      <c r="II71" s="215"/>
      <c r="IJ71" s="215"/>
      <c r="IK71" s="215"/>
      <c r="IL71" s="215"/>
    </row>
    <row r="72" spans="1:246" s="193" customFormat="1" ht="42">
      <c r="A72" s="784" t="s">
        <v>423</v>
      </c>
      <c r="B72" s="838" t="s">
        <v>149</v>
      </c>
      <c r="C72" s="839" t="s">
        <v>75</v>
      </c>
      <c r="D72" s="843" t="s">
        <v>424</v>
      </c>
      <c r="E72" s="816"/>
      <c r="F72" s="817">
        <f>F73</f>
        <v>1305</v>
      </c>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5"/>
      <c r="CC72" s="215"/>
      <c r="CD72" s="215"/>
      <c r="CE72" s="215"/>
      <c r="CF72" s="215"/>
      <c r="CG72" s="215"/>
      <c r="CH72" s="215"/>
      <c r="CI72" s="215"/>
      <c r="CJ72" s="215"/>
      <c r="CK72" s="215"/>
      <c r="CL72" s="215"/>
      <c r="CM72" s="215"/>
      <c r="CN72" s="215"/>
      <c r="CO72" s="215"/>
      <c r="CP72" s="215"/>
      <c r="CQ72" s="215"/>
      <c r="CR72" s="215"/>
      <c r="CS72" s="215"/>
      <c r="CT72" s="215"/>
      <c r="CU72" s="215"/>
      <c r="CV72" s="215"/>
      <c r="CW72" s="215"/>
      <c r="CX72" s="215"/>
      <c r="CY72" s="215"/>
      <c r="CZ72" s="215"/>
      <c r="DA72" s="215"/>
      <c r="DB72" s="215"/>
      <c r="DC72" s="215"/>
      <c r="DD72" s="215"/>
      <c r="DE72" s="215"/>
      <c r="DF72" s="215"/>
      <c r="DG72" s="215"/>
      <c r="DH72" s="215"/>
      <c r="DI72" s="215"/>
      <c r="DJ72" s="215"/>
      <c r="DK72" s="215"/>
      <c r="DL72" s="215"/>
      <c r="DM72" s="215"/>
      <c r="DN72" s="215"/>
      <c r="DO72" s="215"/>
      <c r="DP72" s="215"/>
      <c r="DQ72" s="215"/>
      <c r="DR72" s="215"/>
      <c r="DS72" s="215"/>
      <c r="DT72" s="215"/>
      <c r="DU72" s="215"/>
      <c r="DV72" s="215"/>
      <c r="DW72" s="215"/>
      <c r="DX72" s="215"/>
      <c r="DY72" s="215"/>
      <c r="DZ72" s="215"/>
      <c r="EA72" s="215"/>
      <c r="EB72" s="215"/>
      <c r="EC72" s="215"/>
      <c r="ED72" s="215"/>
      <c r="EE72" s="215"/>
      <c r="EF72" s="215"/>
      <c r="EG72" s="215"/>
      <c r="EH72" s="215"/>
      <c r="EI72" s="215"/>
      <c r="EJ72" s="215"/>
      <c r="EK72" s="215"/>
      <c r="EL72" s="215"/>
      <c r="EM72" s="215"/>
      <c r="EN72" s="215"/>
      <c r="EO72" s="215"/>
      <c r="EP72" s="215"/>
      <c r="EQ72" s="215"/>
      <c r="ER72" s="215"/>
      <c r="ES72" s="215"/>
      <c r="ET72" s="215"/>
      <c r="EU72" s="215"/>
      <c r="EV72" s="215"/>
      <c r="EW72" s="215"/>
      <c r="EX72" s="215"/>
      <c r="EY72" s="215"/>
      <c r="EZ72" s="215"/>
      <c r="FA72" s="215"/>
      <c r="FB72" s="215"/>
      <c r="FC72" s="215"/>
      <c r="FD72" s="215"/>
      <c r="FE72" s="215"/>
      <c r="FF72" s="215"/>
      <c r="FG72" s="215"/>
      <c r="FH72" s="215"/>
      <c r="FI72" s="215"/>
      <c r="FJ72" s="215"/>
      <c r="FK72" s="215"/>
      <c r="FL72" s="215"/>
      <c r="FM72" s="215"/>
      <c r="FN72" s="215"/>
      <c r="FO72" s="215"/>
      <c r="FP72" s="215"/>
      <c r="FQ72" s="215"/>
      <c r="FR72" s="215"/>
      <c r="FS72" s="215"/>
      <c r="FT72" s="215"/>
      <c r="FU72" s="215"/>
      <c r="FV72" s="215"/>
      <c r="FW72" s="215"/>
      <c r="FX72" s="215"/>
      <c r="FY72" s="215"/>
      <c r="FZ72" s="215"/>
      <c r="GA72" s="215"/>
      <c r="GB72" s="215"/>
      <c r="GC72" s="215"/>
      <c r="GD72" s="215"/>
      <c r="GE72" s="215"/>
      <c r="GF72" s="215"/>
      <c r="GG72" s="215"/>
      <c r="GH72" s="215"/>
      <c r="GI72" s="215"/>
      <c r="GJ72" s="215"/>
      <c r="GK72" s="215"/>
      <c r="GL72" s="215"/>
      <c r="GM72" s="215"/>
      <c r="GN72" s="215"/>
      <c r="GO72" s="215"/>
      <c r="GP72" s="215"/>
      <c r="GQ72" s="215"/>
      <c r="GR72" s="215"/>
      <c r="GS72" s="215"/>
      <c r="GT72" s="215"/>
      <c r="GU72" s="215"/>
      <c r="GV72" s="215"/>
      <c r="GW72" s="215"/>
      <c r="GX72" s="215"/>
      <c r="GY72" s="215"/>
      <c r="GZ72" s="215"/>
      <c r="HA72" s="215"/>
      <c r="HB72" s="215"/>
      <c r="HC72" s="215"/>
      <c r="HD72" s="215"/>
      <c r="HE72" s="215"/>
      <c r="HF72" s="215"/>
      <c r="HG72" s="215"/>
      <c r="HH72" s="215"/>
      <c r="HI72" s="215"/>
      <c r="HJ72" s="215"/>
      <c r="HK72" s="215"/>
      <c r="HL72" s="215"/>
      <c r="HM72" s="215"/>
      <c r="HN72" s="215"/>
      <c r="HO72" s="215"/>
      <c r="HP72" s="215"/>
      <c r="HQ72" s="215"/>
      <c r="HR72" s="215"/>
      <c r="HS72" s="215"/>
      <c r="HT72" s="215"/>
      <c r="HU72" s="215"/>
      <c r="HV72" s="215"/>
      <c r="HW72" s="215"/>
      <c r="HX72" s="215"/>
      <c r="HY72" s="215"/>
      <c r="HZ72" s="215"/>
      <c r="IA72" s="215"/>
      <c r="IB72" s="215"/>
      <c r="IC72" s="215"/>
      <c r="ID72" s="215"/>
      <c r="IE72" s="215"/>
      <c r="IF72" s="215"/>
      <c r="IG72" s="215"/>
      <c r="IH72" s="215"/>
      <c r="II72" s="215"/>
      <c r="IJ72" s="215"/>
      <c r="IK72" s="215"/>
      <c r="IL72" s="215"/>
    </row>
    <row r="73" spans="1:246" s="193" customFormat="1" ht="63">
      <c r="A73" s="781" t="s">
        <v>82</v>
      </c>
      <c r="B73" s="685" t="s">
        <v>149</v>
      </c>
      <c r="C73" s="685" t="s">
        <v>75</v>
      </c>
      <c r="D73" s="806" t="s">
        <v>424</v>
      </c>
      <c r="E73" s="816" t="s">
        <v>77</v>
      </c>
      <c r="F73" s="817">
        <f>'прил 7'!H68</f>
        <v>1305</v>
      </c>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5"/>
      <c r="BR73" s="215"/>
      <c r="BS73" s="215"/>
      <c r="BT73" s="215"/>
      <c r="BU73" s="215"/>
      <c r="BV73" s="215"/>
      <c r="BW73" s="215"/>
      <c r="BX73" s="215"/>
      <c r="BY73" s="215"/>
      <c r="BZ73" s="215"/>
      <c r="CA73" s="215"/>
      <c r="CB73" s="215"/>
      <c r="CC73" s="215"/>
      <c r="CD73" s="215"/>
      <c r="CE73" s="215"/>
      <c r="CF73" s="215"/>
      <c r="CG73" s="215"/>
      <c r="CH73" s="215"/>
      <c r="CI73" s="215"/>
      <c r="CJ73" s="215"/>
      <c r="CK73" s="215"/>
      <c r="CL73" s="215"/>
      <c r="CM73" s="215"/>
      <c r="CN73" s="215"/>
      <c r="CO73" s="215"/>
      <c r="CP73" s="215"/>
      <c r="CQ73" s="215"/>
      <c r="CR73" s="215"/>
      <c r="CS73" s="215"/>
      <c r="CT73" s="215"/>
      <c r="CU73" s="215"/>
      <c r="CV73" s="215"/>
      <c r="CW73" s="215"/>
      <c r="CX73" s="215"/>
      <c r="CY73" s="215"/>
      <c r="CZ73" s="215"/>
      <c r="DA73" s="215"/>
      <c r="DB73" s="215"/>
      <c r="DC73" s="215"/>
      <c r="DD73" s="215"/>
      <c r="DE73" s="215"/>
      <c r="DF73" s="215"/>
      <c r="DG73" s="215"/>
      <c r="DH73" s="215"/>
      <c r="DI73" s="215"/>
      <c r="DJ73" s="215"/>
      <c r="DK73" s="215"/>
      <c r="DL73" s="215"/>
      <c r="DM73" s="215"/>
      <c r="DN73" s="215"/>
      <c r="DO73" s="215"/>
      <c r="DP73" s="215"/>
      <c r="DQ73" s="215"/>
      <c r="DR73" s="215"/>
      <c r="DS73" s="215"/>
      <c r="DT73" s="215"/>
      <c r="DU73" s="215"/>
      <c r="DV73" s="215"/>
      <c r="DW73" s="215"/>
      <c r="DX73" s="215"/>
      <c r="DY73" s="215"/>
      <c r="DZ73" s="215"/>
      <c r="EA73" s="215"/>
      <c r="EB73" s="215"/>
      <c r="EC73" s="215"/>
      <c r="ED73" s="215"/>
      <c r="EE73" s="215"/>
      <c r="EF73" s="215"/>
      <c r="EG73" s="215"/>
      <c r="EH73" s="215"/>
      <c r="EI73" s="215"/>
      <c r="EJ73" s="215"/>
      <c r="EK73" s="215"/>
      <c r="EL73" s="215"/>
      <c r="EM73" s="215"/>
      <c r="EN73" s="215"/>
      <c r="EO73" s="215"/>
      <c r="EP73" s="215"/>
      <c r="EQ73" s="215"/>
      <c r="ER73" s="215"/>
      <c r="ES73" s="215"/>
      <c r="ET73" s="215"/>
      <c r="EU73" s="215"/>
      <c r="EV73" s="215"/>
      <c r="EW73" s="215"/>
      <c r="EX73" s="215"/>
      <c r="EY73" s="215"/>
      <c r="EZ73" s="215"/>
      <c r="FA73" s="215"/>
      <c r="FB73" s="215"/>
      <c r="FC73" s="215"/>
      <c r="FD73" s="215"/>
      <c r="FE73" s="215"/>
      <c r="FF73" s="215"/>
      <c r="FG73" s="215"/>
      <c r="FH73" s="215"/>
      <c r="FI73" s="215"/>
      <c r="FJ73" s="215"/>
      <c r="FK73" s="215"/>
      <c r="FL73" s="215"/>
      <c r="FM73" s="215"/>
      <c r="FN73" s="215"/>
      <c r="FO73" s="215"/>
      <c r="FP73" s="215"/>
      <c r="FQ73" s="215"/>
      <c r="FR73" s="215"/>
      <c r="FS73" s="215"/>
      <c r="FT73" s="215"/>
      <c r="FU73" s="215"/>
      <c r="FV73" s="215"/>
      <c r="FW73" s="215"/>
      <c r="FX73" s="215"/>
      <c r="FY73" s="215"/>
      <c r="FZ73" s="215"/>
      <c r="GA73" s="215"/>
      <c r="GB73" s="215"/>
      <c r="GC73" s="215"/>
      <c r="GD73" s="215"/>
      <c r="GE73" s="215"/>
      <c r="GF73" s="215"/>
      <c r="GG73" s="215"/>
      <c r="GH73" s="215"/>
      <c r="GI73" s="215"/>
      <c r="GJ73" s="215"/>
      <c r="GK73" s="215"/>
      <c r="GL73" s="215"/>
      <c r="GM73" s="215"/>
      <c r="GN73" s="215"/>
      <c r="GO73" s="215"/>
      <c r="GP73" s="215"/>
      <c r="GQ73" s="215"/>
      <c r="GR73" s="215"/>
      <c r="GS73" s="215"/>
      <c r="GT73" s="215"/>
      <c r="GU73" s="215"/>
      <c r="GV73" s="215"/>
      <c r="GW73" s="215"/>
      <c r="GX73" s="215"/>
      <c r="GY73" s="215"/>
      <c r="GZ73" s="215"/>
      <c r="HA73" s="215"/>
      <c r="HB73" s="215"/>
      <c r="HC73" s="215"/>
      <c r="HD73" s="215"/>
      <c r="HE73" s="215"/>
      <c r="HF73" s="215"/>
      <c r="HG73" s="215"/>
      <c r="HH73" s="215"/>
      <c r="HI73" s="215"/>
      <c r="HJ73" s="215"/>
      <c r="HK73" s="215"/>
      <c r="HL73" s="215"/>
      <c r="HM73" s="215"/>
      <c r="HN73" s="215"/>
      <c r="HO73" s="215"/>
      <c r="HP73" s="215"/>
      <c r="HQ73" s="215"/>
      <c r="HR73" s="215"/>
      <c r="HS73" s="215"/>
      <c r="HT73" s="215"/>
      <c r="HU73" s="215"/>
      <c r="HV73" s="215"/>
      <c r="HW73" s="215"/>
      <c r="HX73" s="215"/>
      <c r="HY73" s="215"/>
      <c r="HZ73" s="215"/>
      <c r="IA73" s="215"/>
      <c r="IB73" s="215"/>
      <c r="IC73" s="215"/>
      <c r="ID73" s="215"/>
      <c r="IE73" s="215"/>
      <c r="IF73" s="215"/>
      <c r="IG73" s="215"/>
      <c r="IH73" s="215"/>
      <c r="II73" s="215"/>
      <c r="IJ73" s="215"/>
      <c r="IK73" s="215"/>
      <c r="IL73" s="215"/>
    </row>
    <row r="74" spans="1:246" s="193" customFormat="1" ht="42" hidden="1">
      <c r="A74" s="784" t="s">
        <v>673</v>
      </c>
      <c r="B74" s="838" t="s">
        <v>149</v>
      </c>
      <c r="C74" s="839" t="s">
        <v>76</v>
      </c>
      <c r="D74" s="843" t="s">
        <v>318</v>
      </c>
      <c r="E74" s="816"/>
      <c r="F74" s="817">
        <f>F75+F77+F79+F81</f>
        <v>0</v>
      </c>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c r="BW74" s="215"/>
      <c r="BX74" s="215"/>
      <c r="BY74" s="215"/>
      <c r="BZ74" s="215"/>
      <c r="CA74" s="215"/>
      <c r="CB74" s="215"/>
      <c r="CC74" s="215"/>
      <c r="CD74" s="215"/>
      <c r="CE74" s="215"/>
      <c r="CF74" s="215"/>
      <c r="CG74" s="215"/>
      <c r="CH74" s="215"/>
      <c r="CI74" s="215"/>
      <c r="CJ74" s="215"/>
      <c r="CK74" s="215"/>
      <c r="CL74" s="215"/>
      <c r="CM74" s="215"/>
      <c r="CN74" s="215"/>
      <c r="CO74" s="215"/>
      <c r="CP74" s="215"/>
      <c r="CQ74" s="215"/>
      <c r="CR74" s="215"/>
      <c r="CS74" s="215"/>
      <c r="CT74" s="215"/>
      <c r="CU74" s="215"/>
      <c r="CV74" s="215"/>
      <c r="CW74" s="215"/>
      <c r="CX74" s="215"/>
      <c r="CY74" s="215"/>
      <c r="CZ74" s="215"/>
      <c r="DA74" s="215"/>
      <c r="DB74" s="215"/>
      <c r="DC74" s="215"/>
      <c r="DD74" s="215"/>
      <c r="DE74" s="215"/>
      <c r="DF74" s="215"/>
      <c r="DG74" s="215"/>
      <c r="DH74" s="215"/>
      <c r="DI74" s="215"/>
      <c r="DJ74" s="215"/>
      <c r="DK74" s="215"/>
      <c r="DL74" s="215"/>
      <c r="DM74" s="215"/>
      <c r="DN74" s="215"/>
      <c r="DO74" s="215"/>
      <c r="DP74" s="215"/>
      <c r="DQ74" s="215"/>
      <c r="DR74" s="215"/>
      <c r="DS74" s="215"/>
      <c r="DT74" s="215"/>
      <c r="DU74" s="215"/>
      <c r="DV74" s="215"/>
      <c r="DW74" s="215"/>
      <c r="DX74" s="215"/>
      <c r="DY74" s="215"/>
      <c r="DZ74" s="215"/>
      <c r="EA74" s="215"/>
      <c r="EB74" s="215"/>
      <c r="EC74" s="215"/>
      <c r="ED74" s="215"/>
      <c r="EE74" s="215"/>
      <c r="EF74" s="215"/>
      <c r="EG74" s="215"/>
      <c r="EH74" s="215"/>
      <c r="EI74" s="215"/>
      <c r="EJ74" s="215"/>
      <c r="EK74" s="215"/>
      <c r="EL74" s="215"/>
      <c r="EM74" s="215"/>
      <c r="EN74" s="215"/>
      <c r="EO74" s="215"/>
      <c r="EP74" s="215"/>
      <c r="EQ74" s="215"/>
      <c r="ER74" s="215"/>
      <c r="ES74" s="215"/>
      <c r="ET74" s="215"/>
      <c r="EU74" s="215"/>
      <c r="EV74" s="215"/>
      <c r="EW74" s="215"/>
      <c r="EX74" s="215"/>
      <c r="EY74" s="215"/>
      <c r="EZ74" s="215"/>
      <c r="FA74" s="215"/>
      <c r="FB74" s="215"/>
      <c r="FC74" s="215"/>
      <c r="FD74" s="215"/>
      <c r="FE74" s="215"/>
      <c r="FF74" s="215"/>
      <c r="FG74" s="215"/>
      <c r="FH74" s="215"/>
      <c r="FI74" s="215"/>
      <c r="FJ74" s="215"/>
      <c r="FK74" s="215"/>
      <c r="FL74" s="215"/>
      <c r="FM74" s="215"/>
      <c r="FN74" s="215"/>
      <c r="FO74" s="215"/>
      <c r="FP74" s="215"/>
      <c r="FQ74" s="215"/>
      <c r="FR74" s="215"/>
      <c r="FS74" s="215"/>
      <c r="FT74" s="215"/>
      <c r="FU74" s="215"/>
      <c r="FV74" s="215"/>
      <c r="FW74" s="215"/>
      <c r="FX74" s="215"/>
      <c r="FY74" s="215"/>
      <c r="FZ74" s="215"/>
      <c r="GA74" s="215"/>
      <c r="GB74" s="215"/>
      <c r="GC74" s="215"/>
      <c r="GD74" s="215"/>
      <c r="GE74" s="215"/>
      <c r="GF74" s="215"/>
      <c r="GG74" s="215"/>
      <c r="GH74" s="215"/>
      <c r="GI74" s="215"/>
      <c r="GJ74" s="215"/>
      <c r="GK74" s="215"/>
      <c r="GL74" s="215"/>
      <c r="GM74" s="215"/>
      <c r="GN74" s="215"/>
      <c r="GO74" s="215"/>
      <c r="GP74" s="215"/>
      <c r="GQ74" s="215"/>
      <c r="GR74" s="215"/>
      <c r="GS74" s="215"/>
      <c r="GT74" s="215"/>
      <c r="GU74" s="215"/>
      <c r="GV74" s="215"/>
      <c r="GW74" s="215"/>
      <c r="GX74" s="215"/>
      <c r="GY74" s="215"/>
      <c r="GZ74" s="215"/>
      <c r="HA74" s="215"/>
      <c r="HB74" s="215"/>
      <c r="HC74" s="215"/>
      <c r="HD74" s="215"/>
      <c r="HE74" s="215"/>
      <c r="HF74" s="215"/>
      <c r="HG74" s="215"/>
      <c r="HH74" s="215"/>
      <c r="HI74" s="215"/>
      <c r="HJ74" s="215"/>
      <c r="HK74" s="215"/>
      <c r="HL74" s="215"/>
      <c r="HM74" s="215"/>
      <c r="HN74" s="215"/>
      <c r="HO74" s="215"/>
      <c r="HP74" s="215"/>
      <c r="HQ74" s="215"/>
      <c r="HR74" s="215"/>
      <c r="HS74" s="215"/>
      <c r="HT74" s="215"/>
      <c r="HU74" s="215"/>
      <c r="HV74" s="215"/>
      <c r="HW74" s="215"/>
      <c r="HX74" s="215"/>
      <c r="HY74" s="215"/>
      <c r="HZ74" s="215"/>
      <c r="IA74" s="215"/>
      <c r="IB74" s="215"/>
      <c r="IC74" s="215"/>
      <c r="ID74" s="215"/>
      <c r="IE74" s="215"/>
      <c r="IF74" s="215"/>
      <c r="IG74" s="215"/>
      <c r="IH74" s="215"/>
      <c r="II74" s="215"/>
      <c r="IJ74" s="215"/>
      <c r="IK74" s="215"/>
      <c r="IL74" s="215"/>
    </row>
    <row r="75" spans="1:246" s="193" customFormat="1" ht="21" hidden="1">
      <c r="A75" s="784" t="s">
        <v>548</v>
      </c>
      <c r="B75" s="685" t="s">
        <v>149</v>
      </c>
      <c r="C75" s="685" t="s">
        <v>76</v>
      </c>
      <c r="D75" s="806" t="s">
        <v>544</v>
      </c>
      <c r="E75" s="816"/>
      <c r="F75" s="817">
        <f>SUM(F76:F76)</f>
        <v>0</v>
      </c>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5"/>
      <c r="BR75" s="215"/>
      <c r="BS75" s="215"/>
      <c r="BT75" s="215"/>
      <c r="BU75" s="215"/>
      <c r="BV75" s="215"/>
      <c r="BW75" s="215"/>
      <c r="BX75" s="215"/>
      <c r="BY75" s="215"/>
      <c r="BZ75" s="215"/>
      <c r="CA75" s="215"/>
      <c r="CB75" s="215"/>
      <c r="CC75" s="215"/>
      <c r="CD75" s="215"/>
      <c r="CE75" s="215"/>
      <c r="CF75" s="215"/>
      <c r="CG75" s="215"/>
      <c r="CH75" s="215"/>
      <c r="CI75" s="215"/>
      <c r="CJ75" s="215"/>
      <c r="CK75" s="215"/>
      <c r="CL75" s="215"/>
      <c r="CM75" s="215"/>
      <c r="CN75" s="215"/>
      <c r="CO75" s="215"/>
      <c r="CP75" s="215"/>
      <c r="CQ75" s="215"/>
      <c r="CR75" s="215"/>
      <c r="CS75" s="215"/>
      <c r="CT75" s="215"/>
      <c r="CU75" s="215"/>
      <c r="CV75" s="215"/>
      <c r="CW75" s="215"/>
      <c r="CX75" s="215"/>
      <c r="CY75" s="215"/>
      <c r="CZ75" s="215"/>
      <c r="DA75" s="215"/>
      <c r="DB75" s="215"/>
      <c r="DC75" s="215"/>
      <c r="DD75" s="215"/>
      <c r="DE75" s="215"/>
      <c r="DF75" s="215"/>
      <c r="DG75" s="215"/>
      <c r="DH75" s="215"/>
      <c r="DI75" s="215"/>
      <c r="DJ75" s="215"/>
      <c r="DK75" s="215"/>
      <c r="DL75" s="215"/>
      <c r="DM75" s="215"/>
      <c r="DN75" s="215"/>
      <c r="DO75" s="215"/>
      <c r="DP75" s="215"/>
      <c r="DQ75" s="215"/>
      <c r="DR75" s="215"/>
      <c r="DS75" s="215"/>
      <c r="DT75" s="215"/>
      <c r="DU75" s="215"/>
      <c r="DV75" s="215"/>
      <c r="DW75" s="215"/>
      <c r="DX75" s="215"/>
      <c r="DY75" s="215"/>
      <c r="DZ75" s="215"/>
      <c r="EA75" s="215"/>
      <c r="EB75" s="215"/>
      <c r="EC75" s="215"/>
      <c r="ED75" s="215"/>
      <c r="EE75" s="215"/>
      <c r="EF75" s="215"/>
      <c r="EG75" s="215"/>
      <c r="EH75" s="215"/>
      <c r="EI75" s="215"/>
      <c r="EJ75" s="215"/>
      <c r="EK75" s="215"/>
      <c r="EL75" s="215"/>
      <c r="EM75" s="215"/>
      <c r="EN75" s="215"/>
      <c r="EO75" s="215"/>
      <c r="EP75" s="215"/>
      <c r="EQ75" s="215"/>
      <c r="ER75" s="215"/>
      <c r="ES75" s="215"/>
      <c r="ET75" s="215"/>
      <c r="EU75" s="215"/>
      <c r="EV75" s="215"/>
      <c r="EW75" s="215"/>
      <c r="EX75" s="215"/>
      <c r="EY75" s="215"/>
      <c r="EZ75" s="215"/>
      <c r="FA75" s="215"/>
      <c r="FB75" s="215"/>
      <c r="FC75" s="215"/>
      <c r="FD75" s="215"/>
      <c r="FE75" s="215"/>
      <c r="FF75" s="215"/>
      <c r="FG75" s="215"/>
      <c r="FH75" s="215"/>
      <c r="FI75" s="215"/>
      <c r="FJ75" s="215"/>
      <c r="FK75" s="215"/>
      <c r="FL75" s="215"/>
      <c r="FM75" s="215"/>
      <c r="FN75" s="215"/>
      <c r="FO75" s="215"/>
      <c r="FP75" s="215"/>
      <c r="FQ75" s="215"/>
      <c r="FR75" s="215"/>
      <c r="FS75" s="215"/>
      <c r="FT75" s="215"/>
      <c r="FU75" s="215"/>
      <c r="FV75" s="215"/>
      <c r="FW75" s="215"/>
      <c r="FX75" s="215"/>
      <c r="FY75" s="215"/>
      <c r="FZ75" s="215"/>
      <c r="GA75" s="215"/>
      <c r="GB75" s="215"/>
      <c r="GC75" s="215"/>
      <c r="GD75" s="215"/>
      <c r="GE75" s="215"/>
      <c r="GF75" s="215"/>
      <c r="GG75" s="215"/>
      <c r="GH75" s="215"/>
      <c r="GI75" s="215"/>
      <c r="GJ75" s="215"/>
      <c r="GK75" s="215"/>
      <c r="GL75" s="215"/>
      <c r="GM75" s="215"/>
      <c r="GN75" s="215"/>
      <c r="GO75" s="215"/>
      <c r="GP75" s="215"/>
      <c r="GQ75" s="215"/>
      <c r="GR75" s="215"/>
      <c r="GS75" s="215"/>
      <c r="GT75" s="215"/>
      <c r="GU75" s="215"/>
      <c r="GV75" s="215"/>
      <c r="GW75" s="215"/>
      <c r="GX75" s="215"/>
      <c r="GY75" s="215"/>
      <c r="GZ75" s="215"/>
      <c r="HA75" s="215"/>
      <c r="HB75" s="215"/>
      <c r="HC75" s="215"/>
      <c r="HD75" s="215"/>
      <c r="HE75" s="215"/>
      <c r="HF75" s="215"/>
      <c r="HG75" s="215"/>
      <c r="HH75" s="215"/>
      <c r="HI75" s="215"/>
      <c r="HJ75" s="215"/>
      <c r="HK75" s="215"/>
      <c r="HL75" s="215"/>
      <c r="HM75" s="215"/>
      <c r="HN75" s="215"/>
      <c r="HO75" s="215"/>
      <c r="HP75" s="215"/>
      <c r="HQ75" s="215"/>
      <c r="HR75" s="215"/>
      <c r="HS75" s="215"/>
      <c r="HT75" s="215"/>
      <c r="HU75" s="215"/>
      <c r="HV75" s="215"/>
      <c r="HW75" s="215"/>
      <c r="HX75" s="215"/>
      <c r="HY75" s="215"/>
      <c r="HZ75" s="215"/>
      <c r="IA75" s="215"/>
      <c r="IB75" s="215"/>
      <c r="IC75" s="215"/>
      <c r="ID75" s="215"/>
      <c r="IE75" s="215"/>
      <c r="IF75" s="215"/>
      <c r="IG75" s="215"/>
      <c r="IH75" s="215"/>
      <c r="II75" s="215"/>
      <c r="IJ75" s="215"/>
      <c r="IK75" s="215"/>
      <c r="IL75" s="215"/>
    </row>
    <row r="76" spans="1:246" s="193" customFormat="1" ht="42" hidden="1">
      <c r="A76" s="782" t="s">
        <v>432</v>
      </c>
      <c r="B76" s="838" t="s">
        <v>149</v>
      </c>
      <c r="C76" s="839" t="s">
        <v>76</v>
      </c>
      <c r="D76" s="843" t="s">
        <v>544</v>
      </c>
      <c r="E76" s="816" t="s">
        <v>84</v>
      </c>
      <c r="F76" s="817">
        <f>'прил 7'!H223</f>
        <v>0</v>
      </c>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5"/>
      <c r="BR76" s="215"/>
      <c r="BS76" s="215"/>
      <c r="BT76" s="215"/>
      <c r="BU76" s="215"/>
      <c r="BV76" s="215"/>
      <c r="BW76" s="215"/>
      <c r="BX76" s="215"/>
      <c r="BY76" s="215"/>
      <c r="BZ76" s="215"/>
      <c r="CA76" s="215"/>
      <c r="CB76" s="215"/>
      <c r="CC76" s="215"/>
      <c r="CD76" s="215"/>
      <c r="CE76" s="215"/>
      <c r="CF76" s="215"/>
      <c r="CG76" s="215"/>
      <c r="CH76" s="215"/>
      <c r="CI76" s="215"/>
      <c r="CJ76" s="215"/>
      <c r="CK76" s="215"/>
      <c r="CL76" s="215"/>
      <c r="CM76" s="215"/>
      <c r="CN76" s="215"/>
      <c r="CO76" s="215"/>
      <c r="CP76" s="215"/>
      <c r="CQ76" s="215"/>
      <c r="CR76" s="215"/>
      <c r="CS76" s="215"/>
      <c r="CT76" s="215"/>
      <c r="CU76" s="215"/>
      <c r="CV76" s="215"/>
      <c r="CW76" s="215"/>
      <c r="CX76" s="215"/>
      <c r="CY76" s="215"/>
      <c r="CZ76" s="215"/>
      <c r="DA76" s="215"/>
      <c r="DB76" s="215"/>
      <c r="DC76" s="215"/>
      <c r="DD76" s="215"/>
      <c r="DE76" s="215"/>
      <c r="DF76" s="215"/>
      <c r="DG76" s="215"/>
      <c r="DH76" s="215"/>
      <c r="DI76" s="215"/>
      <c r="DJ76" s="215"/>
      <c r="DK76" s="215"/>
      <c r="DL76" s="215"/>
      <c r="DM76" s="215"/>
      <c r="DN76" s="215"/>
      <c r="DO76" s="215"/>
      <c r="DP76" s="215"/>
      <c r="DQ76" s="215"/>
      <c r="DR76" s="215"/>
      <c r="DS76" s="215"/>
      <c r="DT76" s="215"/>
      <c r="DU76" s="215"/>
      <c r="DV76" s="215"/>
      <c r="DW76" s="215"/>
      <c r="DX76" s="215"/>
      <c r="DY76" s="215"/>
      <c r="DZ76" s="215"/>
      <c r="EA76" s="215"/>
      <c r="EB76" s="215"/>
      <c r="EC76" s="215"/>
      <c r="ED76" s="215"/>
      <c r="EE76" s="215"/>
      <c r="EF76" s="215"/>
      <c r="EG76" s="215"/>
      <c r="EH76" s="215"/>
      <c r="EI76" s="215"/>
      <c r="EJ76" s="215"/>
      <c r="EK76" s="215"/>
      <c r="EL76" s="215"/>
      <c r="EM76" s="215"/>
      <c r="EN76" s="215"/>
      <c r="EO76" s="215"/>
      <c r="EP76" s="215"/>
      <c r="EQ76" s="215"/>
      <c r="ER76" s="215"/>
      <c r="ES76" s="215"/>
      <c r="ET76" s="215"/>
      <c r="EU76" s="215"/>
      <c r="EV76" s="215"/>
      <c r="EW76" s="215"/>
      <c r="EX76" s="215"/>
      <c r="EY76" s="215"/>
      <c r="EZ76" s="215"/>
      <c r="FA76" s="215"/>
      <c r="FB76" s="215"/>
      <c r="FC76" s="215"/>
      <c r="FD76" s="215"/>
      <c r="FE76" s="215"/>
      <c r="FF76" s="215"/>
      <c r="FG76" s="215"/>
      <c r="FH76" s="215"/>
      <c r="FI76" s="215"/>
      <c r="FJ76" s="215"/>
      <c r="FK76" s="215"/>
      <c r="FL76" s="215"/>
      <c r="FM76" s="215"/>
      <c r="FN76" s="215"/>
      <c r="FO76" s="215"/>
      <c r="FP76" s="215"/>
      <c r="FQ76" s="215"/>
      <c r="FR76" s="215"/>
      <c r="FS76" s="215"/>
      <c r="FT76" s="215"/>
      <c r="FU76" s="215"/>
      <c r="FV76" s="215"/>
      <c r="FW76" s="215"/>
      <c r="FX76" s="215"/>
      <c r="FY76" s="215"/>
      <c r="FZ76" s="215"/>
      <c r="GA76" s="215"/>
      <c r="GB76" s="215"/>
      <c r="GC76" s="215"/>
      <c r="GD76" s="215"/>
      <c r="GE76" s="215"/>
      <c r="GF76" s="215"/>
      <c r="GG76" s="215"/>
      <c r="GH76" s="215"/>
      <c r="GI76" s="215"/>
      <c r="GJ76" s="215"/>
      <c r="GK76" s="215"/>
      <c r="GL76" s="215"/>
      <c r="GM76" s="215"/>
      <c r="GN76" s="215"/>
      <c r="GO76" s="215"/>
      <c r="GP76" s="215"/>
      <c r="GQ76" s="215"/>
      <c r="GR76" s="215"/>
      <c r="GS76" s="215"/>
      <c r="GT76" s="215"/>
      <c r="GU76" s="215"/>
      <c r="GV76" s="215"/>
      <c r="GW76" s="215"/>
      <c r="GX76" s="215"/>
      <c r="GY76" s="215"/>
      <c r="GZ76" s="215"/>
      <c r="HA76" s="215"/>
      <c r="HB76" s="215"/>
      <c r="HC76" s="215"/>
      <c r="HD76" s="215"/>
      <c r="HE76" s="215"/>
      <c r="HF76" s="215"/>
      <c r="HG76" s="215"/>
      <c r="HH76" s="215"/>
      <c r="HI76" s="215"/>
      <c r="HJ76" s="215"/>
      <c r="HK76" s="215"/>
      <c r="HL76" s="215"/>
      <c r="HM76" s="215"/>
      <c r="HN76" s="215"/>
      <c r="HO76" s="215"/>
      <c r="HP76" s="215"/>
      <c r="HQ76" s="215"/>
      <c r="HR76" s="215"/>
      <c r="HS76" s="215"/>
      <c r="HT76" s="215"/>
      <c r="HU76" s="215"/>
      <c r="HV76" s="215"/>
      <c r="HW76" s="215"/>
      <c r="HX76" s="215"/>
      <c r="HY76" s="215"/>
      <c r="HZ76" s="215"/>
      <c r="IA76" s="215"/>
      <c r="IB76" s="215"/>
      <c r="IC76" s="215"/>
      <c r="ID76" s="215"/>
      <c r="IE76" s="215"/>
      <c r="IF76" s="215"/>
      <c r="IG76" s="215"/>
      <c r="IH76" s="215"/>
      <c r="II76" s="215"/>
      <c r="IJ76" s="215"/>
      <c r="IK76" s="215"/>
      <c r="IL76" s="215"/>
    </row>
    <row r="77" spans="1:246" s="193" customFormat="1" ht="42" hidden="1">
      <c r="A77" s="784" t="s">
        <v>546</v>
      </c>
      <c r="B77" s="685" t="s">
        <v>149</v>
      </c>
      <c r="C77" s="685" t="s">
        <v>76</v>
      </c>
      <c r="D77" s="806" t="s">
        <v>545</v>
      </c>
      <c r="E77" s="816"/>
      <c r="F77" s="817">
        <f>SUM(F78:F78)</f>
        <v>0</v>
      </c>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c r="BT77" s="215"/>
      <c r="BU77" s="215"/>
      <c r="BV77" s="215"/>
      <c r="BW77" s="215"/>
      <c r="BX77" s="215"/>
      <c r="BY77" s="215"/>
      <c r="BZ77" s="215"/>
      <c r="CA77" s="215"/>
      <c r="CB77" s="215"/>
      <c r="CC77" s="215"/>
      <c r="CD77" s="215"/>
      <c r="CE77" s="215"/>
      <c r="CF77" s="215"/>
      <c r="CG77" s="215"/>
      <c r="CH77" s="215"/>
      <c r="CI77" s="215"/>
      <c r="CJ77" s="215"/>
      <c r="CK77" s="215"/>
      <c r="CL77" s="215"/>
      <c r="CM77" s="215"/>
      <c r="CN77" s="215"/>
      <c r="CO77" s="215"/>
      <c r="CP77" s="215"/>
      <c r="CQ77" s="215"/>
      <c r="CR77" s="215"/>
      <c r="CS77" s="215"/>
      <c r="CT77" s="215"/>
      <c r="CU77" s="215"/>
      <c r="CV77" s="215"/>
      <c r="CW77" s="215"/>
      <c r="CX77" s="215"/>
      <c r="CY77" s="215"/>
      <c r="CZ77" s="215"/>
      <c r="DA77" s="215"/>
      <c r="DB77" s="215"/>
      <c r="DC77" s="215"/>
      <c r="DD77" s="215"/>
      <c r="DE77" s="215"/>
      <c r="DF77" s="215"/>
      <c r="DG77" s="215"/>
      <c r="DH77" s="215"/>
      <c r="DI77" s="215"/>
      <c r="DJ77" s="215"/>
      <c r="DK77" s="215"/>
      <c r="DL77" s="215"/>
      <c r="DM77" s="215"/>
      <c r="DN77" s="215"/>
      <c r="DO77" s="215"/>
      <c r="DP77" s="215"/>
      <c r="DQ77" s="215"/>
      <c r="DR77" s="215"/>
      <c r="DS77" s="215"/>
      <c r="DT77" s="215"/>
      <c r="DU77" s="215"/>
      <c r="DV77" s="215"/>
      <c r="DW77" s="215"/>
      <c r="DX77" s="215"/>
      <c r="DY77" s="215"/>
      <c r="DZ77" s="215"/>
      <c r="EA77" s="215"/>
      <c r="EB77" s="215"/>
      <c r="EC77" s="215"/>
      <c r="ED77" s="215"/>
      <c r="EE77" s="215"/>
      <c r="EF77" s="215"/>
      <c r="EG77" s="215"/>
      <c r="EH77" s="215"/>
      <c r="EI77" s="215"/>
      <c r="EJ77" s="215"/>
      <c r="EK77" s="215"/>
      <c r="EL77" s="215"/>
      <c r="EM77" s="215"/>
      <c r="EN77" s="215"/>
      <c r="EO77" s="215"/>
      <c r="EP77" s="215"/>
      <c r="EQ77" s="215"/>
      <c r="ER77" s="215"/>
      <c r="ES77" s="215"/>
      <c r="ET77" s="215"/>
      <c r="EU77" s="215"/>
      <c r="EV77" s="215"/>
      <c r="EW77" s="215"/>
      <c r="EX77" s="215"/>
      <c r="EY77" s="215"/>
      <c r="EZ77" s="215"/>
      <c r="FA77" s="215"/>
      <c r="FB77" s="215"/>
      <c r="FC77" s="215"/>
      <c r="FD77" s="215"/>
      <c r="FE77" s="215"/>
      <c r="FF77" s="215"/>
      <c r="FG77" s="215"/>
      <c r="FH77" s="215"/>
      <c r="FI77" s="215"/>
      <c r="FJ77" s="215"/>
      <c r="FK77" s="215"/>
      <c r="FL77" s="215"/>
      <c r="FM77" s="215"/>
      <c r="FN77" s="215"/>
      <c r="FO77" s="215"/>
      <c r="FP77" s="215"/>
      <c r="FQ77" s="215"/>
      <c r="FR77" s="215"/>
      <c r="FS77" s="215"/>
      <c r="FT77" s="215"/>
      <c r="FU77" s="215"/>
      <c r="FV77" s="215"/>
      <c r="FW77" s="215"/>
      <c r="FX77" s="215"/>
      <c r="FY77" s="215"/>
      <c r="FZ77" s="215"/>
      <c r="GA77" s="215"/>
      <c r="GB77" s="215"/>
      <c r="GC77" s="215"/>
      <c r="GD77" s="215"/>
      <c r="GE77" s="215"/>
      <c r="GF77" s="215"/>
      <c r="GG77" s="215"/>
      <c r="GH77" s="215"/>
      <c r="GI77" s="215"/>
      <c r="GJ77" s="215"/>
      <c r="GK77" s="215"/>
      <c r="GL77" s="215"/>
      <c r="GM77" s="215"/>
      <c r="GN77" s="215"/>
      <c r="GO77" s="215"/>
      <c r="GP77" s="215"/>
      <c r="GQ77" s="215"/>
      <c r="GR77" s="215"/>
      <c r="GS77" s="215"/>
      <c r="GT77" s="215"/>
      <c r="GU77" s="215"/>
      <c r="GV77" s="215"/>
      <c r="GW77" s="215"/>
      <c r="GX77" s="215"/>
      <c r="GY77" s="215"/>
      <c r="GZ77" s="215"/>
      <c r="HA77" s="215"/>
      <c r="HB77" s="215"/>
      <c r="HC77" s="215"/>
      <c r="HD77" s="215"/>
      <c r="HE77" s="215"/>
      <c r="HF77" s="215"/>
      <c r="HG77" s="215"/>
      <c r="HH77" s="215"/>
      <c r="HI77" s="215"/>
      <c r="HJ77" s="215"/>
      <c r="HK77" s="215"/>
      <c r="HL77" s="215"/>
      <c r="HM77" s="215"/>
      <c r="HN77" s="215"/>
      <c r="HO77" s="215"/>
      <c r="HP77" s="215"/>
      <c r="HQ77" s="215"/>
      <c r="HR77" s="215"/>
      <c r="HS77" s="215"/>
      <c r="HT77" s="215"/>
      <c r="HU77" s="215"/>
      <c r="HV77" s="215"/>
      <c r="HW77" s="215"/>
      <c r="HX77" s="215"/>
      <c r="HY77" s="215"/>
      <c r="HZ77" s="215"/>
      <c r="IA77" s="215"/>
      <c r="IB77" s="215"/>
      <c r="IC77" s="215"/>
      <c r="ID77" s="215"/>
      <c r="IE77" s="215"/>
      <c r="IF77" s="215"/>
      <c r="IG77" s="215"/>
      <c r="IH77" s="215"/>
      <c r="II77" s="215"/>
      <c r="IJ77" s="215"/>
      <c r="IK77" s="215"/>
      <c r="IL77" s="215"/>
    </row>
    <row r="78" spans="1:246" s="193" customFormat="1" ht="42" hidden="1">
      <c r="A78" s="782" t="s">
        <v>432</v>
      </c>
      <c r="B78" s="684" t="s">
        <v>149</v>
      </c>
      <c r="C78" s="684" t="s">
        <v>76</v>
      </c>
      <c r="D78" s="803" t="s">
        <v>545</v>
      </c>
      <c r="E78" s="816" t="s">
        <v>84</v>
      </c>
      <c r="F78" s="817">
        <f>'прил 7'!H225</f>
        <v>0</v>
      </c>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215"/>
      <c r="BX78" s="215"/>
      <c r="BY78" s="215"/>
      <c r="BZ78" s="215"/>
      <c r="CA78" s="215"/>
      <c r="CB78" s="215"/>
      <c r="CC78" s="215"/>
      <c r="CD78" s="215"/>
      <c r="CE78" s="215"/>
      <c r="CF78" s="215"/>
      <c r="CG78" s="215"/>
      <c r="CH78" s="215"/>
      <c r="CI78" s="215"/>
      <c r="CJ78" s="215"/>
      <c r="CK78" s="215"/>
      <c r="CL78" s="215"/>
      <c r="CM78" s="215"/>
      <c r="CN78" s="215"/>
      <c r="CO78" s="215"/>
      <c r="CP78" s="215"/>
      <c r="CQ78" s="215"/>
      <c r="CR78" s="215"/>
      <c r="CS78" s="215"/>
      <c r="CT78" s="215"/>
      <c r="CU78" s="215"/>
      <c r="CV78" s="215"/>
      <c r="CW78" s="215"/>
      <c r="CX78" s="215"/>
      <c r="CY78" s="215"/>
      <c r="CZ78" s="215"/>
      <c r="DA78" s="215"/>
      <c r="DB78" s="215"/>
      <c r="DC78" s="215"/>
      <c r="DD78" s="215"/>
      <c r="DE78" s="215"/>
      <c r="DF78" s="215"/>
      <c r="DG78" s="215"/>
      <c r="DH78" s="215"/>
      <c r="DI78" s="215"/>
      <c r="DJ78" s="215"/>
      <c r="DK78" s="215"/>
      <c r="DL78" s="215"/>
      <c r="DM78" s="215"/>
      <c r="DN78" s="215"/>
      <c r="DO78" s="215"/>
      <c r="DP78" s="215"/>
      <c r="DQ78" s="215"/>
      <c r="DR78" s="215"/>
      <c r="DS78" s="215"/>
      <c r="DT78" s="215"/>
      <c r="DU78" s="215"/>
      <c r="DV78" s="215"/>
      <c r="DW78" s="215"/>
      <c r="DX78" s="215"/>
      <c r="DY78" s="215"/>
      <c r="DZ78" s="215"/>
      <c r="EA78" s="215"/>
      <c r="EB78" s="215"/>
      <c r="EC78" s="215"/>
      <c r="ED78" s="215"/>
      <c r="EE78" s="215"/>
      <c r="EF78" s="215"/>
      <c r="EG78" s="215"/>
      <c r="EH78" s="215"/>
      <c r="EI78" s="215"/>
      <c r="EJ78" s="215"/>
      <c r="EK78" s="215"/>
      <c r="EL78" s="215"/>
      <c r="EM78" s="215"/>
      <c r="EN78" s="215"/>
      <c r="EO78" s="215"/>
      <c r="EP78" s="215"/>
      <c r="EQ78" s="215"/>
      <c r="ER78" s="215"/>
      <c r="ES78" s="215"/>
      <c r="ET78" s="215"/>
      <c r="EU78" s="215"/>
      <c r="EV78" s="215"/>
      <c r="EW78" s="215"/>
      <c r="EX78" s="215"/>
      <c r="EY78" s="215"/>
      <c r="EZ78" s="215"/>
      <c r="FA78" s="215"/>
      <c r="FB78" s="215"/>
      <c r="FC78" s="215"/>
      <c r="FD78" s="215"/>
      <c r="FE78" s="215"/>
      <c r="FF78" s="215"/>
      <c r="FG78" s="215"/>
      <c r="FH78" s="215"/>
      <c r="FI78" s="215"/>
      <c r="FJ78" s="215"/>
      <c r="FK78" s="215"/>
      <c r="FL78" s="215"/>
      <c r="FM78" s="215"/>
      <c r="FN78" s="215"/>
      <c r="FO78" s="215"/>
      <c r="FP78" s="215"/>
      <c r="FQ78" s="215"/>
      <c r="FR78" s="215"/>
      <c r="FS78" s="215"/>
      <c r="FT78" s="215"/>
      <c r="FU78" s="215"/>
      <c r="FV78" s="215"/>
      <c r="FW78" s="215"/>
      <c r="FX78" s="215"/>
      <c r="FY78" s="215"/>
      <c r="FZ78" s="215"/>
      <c r="GA78" s="215"/>
      <c r="GB78" s="215"/>
      <c r="GC78" s="215"/>
      <c r="GD78" s="215"/>
      <c r="GE78" s="215"/>
      <c r="GF78" s="215"/>
      <c r="GG78" s="215"/>
      <c r="GH78" s="215"/>
      <c r="GI78" s="215"/>
      <c r="GJ78" s="215"/>
      <c r="GK78" s="215"/>
      <c r="GL78" s="215"/>
      <c r="GM78" s="215"/>
      <c r="GN78" s="215"/>
      <c r="GO78" s="215"/>
      <c r="GP78" s="215"/>
      <c r="GQ78" s="215"/>
      <c r="GR78" s="215"/>
      <c r="GS78" s="215"/>
      <c r="GT78" s="215"/>
      <c r="GU78" s="215"/>
      <c r="GV78" s="215"/>
      <c r="GW78" s="215"/>
      <c r="GX78" s="215"/>
      <c r="GY78" s="215"/>
      <c r="GZ78" s="215"/>
      <c r="HA78" s="215"/>
      <c r="HB78" s="215"/>
      <c r="HC78" s="215"/>
      <c r="HD78" s="215"/>
      <c r="HE78" s="215"/>
      <c r="HF78" s="215"/>
      <c r="HG78" s="215"/>
      <c r="HH78" s="215"/>
      <c r="HI78" s="215"/>
      <c r="HJ78" s="215"/>
      <c r="HK78" s="215"/>
      <c r="HL78" s="215"/>
      <c r="HM78" s="215"/>
      <c r="HN78" s="215"/>
      <c r="HO78" s="215"/>
      <c r="HP78" s="215"/>
      <c r="HQ78" s="215"/>
      <c r="HR78" s="215"/>
      <c r="HS78" s="215"/>
      <c r="HT78" s="215"/>
      <c r="HU78" s="215"/>
      <c r="HV78" s="215"/>
      <c r="HW78" s="215"/>
      <c r="HX78" s="215"/>
      <c r="HY78" s="215"/>
      <c r="HZ78" s="215"/>
      <c r="IA78" s="215"/>
      <c r="IB78" s="215"/>
      <c r="IC78" s="215"/>
      <c r="ID78" s="215"/>
      <c r="IE78" s="215"/>
      <c r="IF78" s="215"/>
      <c r="IG78" s="215"/>
      <c r="IH78" s="215"/>
      <c r="II78" s="215"/>
      <c r="IJ78" s="215"/>
      <c r="IK78" s="215"/>
      <c r="IL78" s="215"/>
    </row>
    <row r="79" spans="1:246" s="193" customFormat="1" ht="63" hidden="1">
      <c r="A79" s="786" t="s">
        <v>568</v>
      </c>
      <c r="B79" s="842" t="s">
        <v>149</v>
      </c>
      <c r="C79" s="839" t="s">
        <v>76</v>
      </c>
      <c r="D79" s="849">
        <v>13600</v>
      </c>
      <c r="E79" s="812"/>
      <c r="F79" s="813">
        <f>F80</f>
        <v>0</v>
      </c>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5"/>
      <c r="BR79" s="215"/>
      <c r="BS79" s="215"/>
      <c r="BT79" s="215"/>
      <c r="BU79" s="215"/>
      <c r="BV79" s="215"/>
      <c r="BW79" s="215"/>
      <c r="BX79" s="215"/>
      <c r="BY79" s="215"/>
      <c r="BZ79" s="215"/>
      <c r="CA79" s="215"/>
      <c r="CB79" s="215"/>
      <c r="CC79" s="215"/>
      <c r="CD79" s="215"/>
      <c r="CE79" s="215"/>
      <c r="CF79" s="215"/>
      <c r="CG79" s="215"/>
      <c r="CH79" s="215"/>
      <c r="CI79" s="215"/>
      <c r="CJ79" s="215"/>
      <c r="CK79" s="215"/>
      <c r="CL79" s="215"/>
      <c r="CM79" s="215"/>
      <c r="CN79" s="215"/>
      <c r="CO79" s="215"/>
      <c r="CP79" s="215"/>
      <c r="CQ79" s="215"/>
      <c r="CR79" s="215"/>
      <c r="CS79" s="215"/>
      <c r="CT79" s="215"/>
      <c r="CU79" s="215"/>
      <c r="CV79" s="215"/>
      <c r="CW79" s="215"/>
      <c r="CX79" s="215"/>
      <c r="CY79" s="215"/>
      <c r="CZ79" s="215"/>
      <c r="DA79" s="215"/>
      <c r="DB79" s="215"/>
      <c r="DC79" s="215"/>
      <c r="DD79" s="215"/>
      <c r="DE79" s="215"/>
      <c r="DF79" s="215"/>
      <c r="DG79" s="215"/>
      <c r="DH79" s="215"/>
      <c r="DI79" s="215"/>
      <c r="DJ79" s="215"/>
      <c r="DK79" s="215"/>
      <c r="DL79" s="215"/>
      <c r="DM79" s="215"/>
      <c r="DN79" s="215"/>
      <c r="DO79" s="215"/>
      <c r="DP79" s="215"/>
      <c r="DQ79" s="215"/>
      <c r="DR79" s="215"/>
      <c r="DS79" s="215"/>
      <c r="DT79" s="215"/>
      <c r="DU79" s="215"/>
      <c r="DV79" s="215"/>
      <c r="DW79" s="215"/>
      <c r="DX79" s="215"/>
      <c r="DY79" s="215"/>
      <c r="DZ79" s="215"/>
      <c r="EA79" s="215"/>
      <c r="EB79" s="215"/>
      <c r="EC79" s="215"/>
      <c r="ED79" s="215"/>
      <c r="EE79" s="215"/>
      <c r="EF79" s="215"/>
      <c r="EG79" s="215"/>
      <c r="EH79" s="215"/>
      <c r="EI79" s="215"/>
      <c r="EJ79" s="215"/>
      <c r="EK79" s="215"/>
      <c r="EL79" s="215"/>
      <c r="EM79" s="215"/>
      <c r="EN79" s="215"/>
      <c r="EO79" s="215"/>
      <c r="EP79" s="215"/>
      <c r="EQ79" s="215"/>
      <c r="ER79" s="215"/>
      <c r="ES79" s="215"/>
      <c r="ET79" s="215"/>
      <c r="EU79" s="215"/>
      <c r="EV79" s="215"/>
      <c r="EW79" s="215"/>
      <c r="EX79" s="215"/>
      <c r="EY79" s="215"/>
      <c r="EZ79" s="215"/>
      <c r="FA79" s="215"/>
      <c r="FB79" s="215"/>
      <c r="FC79" s="215"/>
      <c r="FD79" s="215"/>
      <c r="FE79" s="215"/>
      <c r="FF79" s="215"/>
      <c r="FG79" s="215"/>
      <c r="FH79" s="215"/>
      <c r="FI79" s="215"/>
      <c r="FJ79" s="215"/>
      <c r="FK79" s="215"/>
      <c r="FL79" s="215"/>
      <c r="FM79" s="215"/>
      <c r="FN79" s="215"/>
      <c r="FO79" s="215"/>
      <c r="FP79" s="215"/>
      <c r="FQ79" s="215"/>
      <c r="FR79" s="215"/>
      <c r="FS79" s="215"/>
      <c r="FT79" s="215"/>
      <c r="FU79" s="215"/>
      <c r="FV79" s="215"/>
      <c r="FW79" s="215"/>
      <c r="FX79" s="215"/>
      <c r="FY79" s="215"/>
      <c r="FZ79" s="215"/>
      <c r="GA79" s="215"/>
      <c r="GB79" s="215"/>
      <c r="GC79" s="215"/>
      <c r="GD79" s="215"/>
      <c r="GE79" s="215"/>
      <c r="GF79" s="215"/>
      <c r="GG79" s="215"/>
      <c r="GH79" s="215"/>
      <c r="GI79" s="215"/>
      <c r="GJ79" s="215"/>
      <c r="GK79" s="215"/>
      <c r="GL79" s="215"/>
      <c r="GM79" s="215"/>
      <c r="GN79" s="215"/>
      <c r="GO79" s="215"/>
      <c r="GP79" s="215"/>
      <c r="GQ79" s="215"/>
      <c r="GR79" s="215"/>
      <c r="GS79" s="215"/>
      <c r="GT79" s="215"/>
      <c r="GU79" s="215"/>
      <c r="GV79" s="215"/>
      <c r="GW79" s="215"/>
      <c r="GX79" s="215"/>
      <c r="GY79" s="215"/>
      <c r="GZ79" s="215"/>
      <c r="HA79" s="215"/>
      <c r="HB79" s="215"/>
      <c r="HC79" s="215"/>
      <c r="HD79" s="215"/>
      <c r="HE79" s="215"/>
      <c r="HF79" s="215"/>
      <c r="HG79" s="215"/>
      <c r="HH79" s="215"/>
      <c r="HI79" s="215"/>
      <c r="HJ79" s="215"/>
      <c r="HK79" s="215"/>
      <c r="HL79" s="215"/>
      <c r="HM79" s="215"/>
      <c r="HN79" s="215"/>
      <c r="HO79" s="215"/>
      <c r="HP79" s="215"/>
      <c r="HQ79" s="215"/>
      <c r="HR79" s="215"/>
      <c r="HS79" s="215"/>
      <c r="HT79" s="215"/>
      <c r="HU79" s="215"/>
      <c r="HV79" s="215"/>
      <c r="HW79" s="215"/>
      <c r="HX79" s="215"/>
      <c r="HY79" s="215"/>
      <c r="HZ79" s="215"/>
      <c r="IA79" s="215"/>
      <c r="IB79" s="215"/>
      <c r="IC79" s="215"/>
      <c r="ID79" s="215"/>
      <c r="IE79" s="215"/>
      <c r="IF79" s="215"/>
      <c r="IG79" s="215"/>
      <c r="IH79" s="215"/>
      <c r="II79" s="215"/>
      <c r="IJ79" s="215"/>
      <c r="IK79" s="215"/>
      <c r="IL79" s="215"/>
    </row>
    <row r="80" spans="1:246" s="193" customFormat="1" ht="42" hidden="1">
      <c r="A80" s="782" t="s">
        <v>432</v>
      </c>
      <c r="B80" s="842" t="s">
        <v>149</v>
      </c>
      <c r="C80" s="839" t="s">
        <v>76</v>
      </c>
      <c r="D80" s="849">
        <v>13600</v>
      </c>
      <c r="E80" s="820" t="s">
        <v>84</v>
      </c>
      <c r="F80" s="813">
        <f>'прил 7'!H173</f>
        <v>0</v>
      </c>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c r="BI80" s="215"/>
      <c r="BJ80" s="215"/>
      <c r="BK80" s="215"/>
      <c r="BL80" s="215"/>
      <c r="BM80" s="215"/>
      <c r="BN80" s="215"/>
      <c r="BO80" s="215"/>
      <c r="BP80" s="215"/>
      <c r="BQ80" s="215"/>
      <c r="BR80" s="215"/>
      <c r="BS80" s="215"/>
      <c r="BT80" s="215"/>
      <c r="BU80" s="215"/>
      <c r="BV80" s="215"/>
      <c r="BW80" s="215"/>
      <c r="BX80" s="215"/>
      <c r="BY80" s="215"/>
      <c r="BZ80" s="215"/>
      <c r="CA80" s="215"/>
      <c r="CB80" s="215"/>
      <c r="CC80" s="215"/>
      <c r="CD80" s="215"/>
      <c r="CE80" s="215"/>
      <c r="CF80" s="215"/>
      <c r="CG80" s="215"/>
      <c r="CH80" s="215"/>
      <c r="CI80" s="215"/>
      <c r="CJ80" s="215"/>
      <c r="CK80" s="215"/>
      <c r="CL80" s="215"/>
      <c r="CM80" s="215"/>
      <c r="CN80" s="215"/>
      <c r="CO80" s="215"/>
      <c r="CP80" s="215"/>
      <c r="CQ80" s="215"/>
      <c r="CR80" s="215"/>
      <c r="CS80" s="215"/>
      <c r="CT80" s="215"/>
      <c r="CU80" s="215"/>
      <c r="CV80" s="215"/>
      <c r="CW80" s="215"/>
      <c r="CX80" s="215"/>
      <c r="CY80" s="215"/>
      <c r="CZ80" s="215"/>
      <c r="DA80" s="215"/>
      <c r="DB80" s="215"/>
      <c r="DC80" s="215"/>
      <c r="DD80" s="215"/>
      <c r="DE80" s="215"/>
      <c r="DF80" s="215"/>
      <c r="DG80" s="215"/>
      <c r="DH80" s="215"/>
      <c r="DI80" s="215"/>
      <c r="DJ80" s="215"/>
      <c r="DK80" s="215"/>
      <c r="DL80" s="215"/>
      <c r="DM80" s="215"/>
      <c r="DN80" s="215"/>
      <c r="DO80" s="215"/>
      <c r="DP80" s="215"/>
      <c r="DQ80" s="215"/>
      <c r="DR80" s="215"/>
      <c r="DS80" s="215"/>
      <c r="DT80" s="215"/>
      <c r="DU80" s="215"/>
      <c r="DV80" s="215"/>
      <c r="DW80" s="215"/>
      <c r="DX80" s="215"/>
      <c r="DY80" s="215"/>
      <c r="DZ80" s="215"/>
      <c r="EA80" s="215"/>
      <c r="EB80" s="215"/>
      <c r="EC80" s="215"/>
      <c r="ED80" s="215"/>
      <c r="EE80" s="215"/>
      <c r="EF80" s="215"/>
      <c r="EG80" s="215"/>
      <c r="EH80" s="215"/>
      <c r="EI80" s="215"/>
      <c r="EJ80" s="215"/>
      <c r="EK80" s="215"/>
      <c r="EL80" s="215"/>
      <c r="EM80" s="215"/>
      <c r="EN80" s="215"/>
      <c r="EO80" s="215"/>
      <c r="EP80" s="215"/>
      <c r="EQ80" s="215"/>
      <c r="ER80" s="215"/>
      <c r="ES80" s="215"/>
      <c r="ET80" s="215"/>
      <c r="EU80" s="215"/>
      <c r="EV80" s="215"/>
      <c r="EW80" s="215"/>
      <c r="EX80" s="215"/>
      <c r="EY80" s="215"/>
      <c r="EZ80" s="215"/>
      <c r="FA80" s="215"/>
      <c r="FB80" s="215"/>
      <c r="FC80" s="215"/>
      <c r="FD80" s="215"/>
      <c r="FE80" s="215"/>
      <c r="FF80" s="215"/>
      <c r="FG80" s="215"/>
      <c r="FH80" s="215"/>
      <c r="FI80" s="215"/>
      <c r="FJ80" s="215"/>
      <c r="FK80" s="215"/>
      <c r="FL80" s="215"/>
      <c r="FM80" s="215"/>
      <c r="FN80" s="215"/>
      <c r="FO80" s="215"/>
      <c r="FP80" s="215"/>
      <c r="FQ80" s="215"/>
      <c r="FR80" s="215"/>
      <c r="FS80" s="215"/>
      <c r="FT80" s="215"/>
      <c r="FU80" s="215"/>
      <c r="FV80" s="215"/>
      <c r="FW80" s="215"/>
      <c r="FX80" s="215"/>
      <c r="FY80" s="215"/>
      <c r="FZ80" s="215"/>
      <c r="GA80" s="215"/>
      <c r="GB80" s="215"/>
      <c r="GC80" s="215"/>
      <c r="GD80" s="215"/>
      <c r="GE80" s="215"/>
      <c r="GF80" s="215"/>
      <c r="GG80" s="215"/>
      <c r="GH80" s="215"/>
      <c r="GI80" s="215"/>
      <c r="GJ80" s="215"/>
      <c r="GK80" s="215"/>
      <c r="GL80" s="215"/>
      <c r="GM80" s="215"/>
      <c r="GN80" s="215"/>
      <c r="GO80" s="215"/>
      <c r="GP80" s="215"/>
      <c r="GQ80" s="215"/>
      <c r="GR80" s="215"/>
      <c r="GS80" s="215"/>
      <c r="GT80" s="215"/>
      <c r="GU80" s="215"/>
      <c r="GV80" s="215"/>
      <c r="GW80" s="215"/>
      <c r="GX80" s="215"/>
      <c r="GY80" s="215"/>
      <c r="GZ80" s="215"/>
      <c r="HA80" s="215"/>
      <c r="HB80" s="215"/>
      <c r="HC80" s="215"/>
      <c r="HD80" s="215"/>
      <c r="HE80" s="215"/>
      <c r="HF80" s="215"/>
      <c r="HG80" s="215"/>
      <c r="HH80" s="215"/>
      <c r="HI80" s="215"/>
      <c r="HJ80" s="215"/>
      <c r="HK80" s="215"/>
      <c r="HL80" s="215"/>
      <c r="HM80" s="215"/>
      <c r="HN80" s="215"/>
      <c r="HO80" s="215"/>
      <c r="HP80" s="215"/>
      <c r="HQ80" s="215"/>
      <c r="HR80" s="215"/>
      <c r="HS80" s="215"/>
      <c r="HT80" s="215"/>
      <c r="HU80" s="215"/>
      <c r="HV80" s="215"/>
      <c r="HW80" s="215"/>
      <c r="HX80" s="215"/>
      <c r="HY80" s="215"/>
      <c r="HZ80" s="215"/>
      <c r="IA80" s="215"/>
      <c r="IB80" s="215"/>
      <c r="IC80" s="215"/>
      <c r="ID80" s="215"/>
      <c r="IE80" s="215"/>
      <c r="IF80" s="215"/>
      <c r="IG80" s="215"/>
      <c r="IH80" s="215"/>
      <c r="II80" s="215"/>
      <c r="IJ80" s="215"/>
      <c r="IK80" s="215"/>
      <c r="IL80" s="215"/>
    </row>
    <row r="81" spans="1:246" s="193" customFormat="1" ht="63" hidden="1">
      <c r="A81" s="786" t="s">
        <v>568</v>
      </c>
      <c r="B81" s="776" t="s">
        <v>149</v>
      </c>
      <c r="C81" s="685" t="s">
        <v>76</v>
      </c>
      <c r="D81" s="691" t="s">
        <v>570</v>
      </c>
      <c r="E81" s="812"/>
      <c r="F81" s="817">
        <f>+F82</f>
        <v>0</v>
      </c>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5"/>
      <c r="BR81" s="215"/>
      <c r="BS81" s="215"/>
      <c r="BT81" s="215"/>
      <c r="BU81" s="215"/>
      <c r="BV81" s="215"/>
      <c r="BW81" s="215"/>
      <c r="BX81" s="215"/>
      <c r="BY81" s="215"/>
      <c r="BZ81" s="215"/>
      <c r="CA81" s="215"/>
      <c r="CB81" s="215"/>
      <c r="CC81" s="215"/>
      <c r="CD81" s="215"/>
      <c r="CE81" s="215"/>
      <c r="CF81" s="215"/>
      <c r="CG81" s="215"/>
      <c r="CH81" s="215"/>
      <c r="CI81" s="215"/>
      <c r="CJ81" s="215"/>
      <c r="CK81" s="215"/>
      <c r="CL81" s="215"/>
      <c r="CM81" s="215"/>
      <c r="CN81" s="215"/>
      <c r="CO81" s="215"/>
      <c r="CP81" s="215"/>
      <c r="CQ81" s="215"/>
      <c r="CR81" s="215"/>
      <c r="CS81" s="215"/>
      <c r="CT81" s="215"/>
      <c r="CU81" s="215"/>
      <c r="CV81" s="215"/>
      <c r="CW81" s="215"/>
      <c r="CX81" s="215"/>
      <c r="CY81" s="215"/>
      <c r="CZ81" s="215"/>
      <c r="DA81" s="215"/>
      <c r="DB81" s="215"/>
      <c r="DC81" s="215"/>
      <c r="DD81" s="215"/>
      <c r="DE81" s="215"/>
      <c r="DF81" s="215"/>
      <c r="DG81" s="215"/>
      <c r="DH81" s="215"/>
      <c r="DI81" s="215"/>
      <c r="DJ81" s="215"/>
      <c r="DK81" s="215"/>
      <c r="DL81" s="215"/>
      <c r="DM81" s="215"/>
      <c r="DN81" s="215"/>
      <c r="DO81" s="215"/>
      <c r="DP81" s="215"/>
      <c r="DQ81" s="215"/>
      <c r="DR81" s="215"/>
      <c r="DS81" s="215"/>
      <c r="DT81" s="215"/>
      <c r="DU81" s="215"/>
      <c r="DV81" s="215"/>
      <c r="DW81" s="215"/>
      <c r="DX81" s="215"/>
      <c r="DY81" s="215"/>
      <c r="DZ81" s="215"/>
      <c r="EA81" s="215"/>
      <c r="EB81" s="215"/>
      <c r="EC81" s="215"/>
      <c r="ED81" s="215"/>
      <c r="EE81" s="215"/>
      <c r="EF81" s="215"/>
      <c r="EG81" s="215"/>
      <c r="EH81" s="215"/>
      <c r="EI81" s="215"/>
      <c r="EJ81" s="215"/>
      <c r="EK81" s="215"/>
      <c r="EL81" s="215"/>
      <c r="EM81" s="215"/>
      <c r="EN81" s="215"/>
      <c r="EO81" s="215"/>
      <c r="EP81" s="215"/>
      <c r="EQ81" s="215"/>
      <c r="ER81" s="215"/>
      <c r="ES81" s="215"/>
      <c r="ET81" s="215"/>
      <c r="EU81" s="215"/>
      <c r="EV81" s="215"/>
      <c r="EW81" s="215"/>
      <c r="EX81" s="215"/>
      <c r="EY81" s="215"/>
      <c r="EZ81" s="215"/>
      <c r="FA81" s="215"/>
      <c r="FB81" s="215"/>
      <c r="FC81" s="215"/>
      <c r="FD81" s="215"/>
      <c r="FE81" s="215"/>
      <c r="FF81" s="215"/>
      <c r="FG81" s="215"/>
      <c r="FH81" s="215"/>
      <c r="FI81" s="215"/>
      <c r="FJ81" s="215"/>
      <c r="FK81" s="215"/>
      <c r="FL81" s="215"/>
      <c r="FM81" s="215"/>
      <c r="FN81" s="215"/>
      <c r="FO81" s="215"/>
      <c r="FP81" s="215"/>
      <c r="FQ81" s="215"/>
      <c r="FR81" s="215"/>
      <c r="FS81" s="215"/>
      <c r="FT81" s="215"/>
      <c r="FU81" s="215"/>
      <c r="FV81" s="215"/>
      <c r="FW81" s="215"/>
      <c r="FX81" s="215"/>
      <c r="FY81" s="215"/>
      <c r="FZ81" s="215"/>
      <c r="GA81" s="215"/>
      <c r="GB81" s="215"/>
      <c r="GC81" s="215"/>
      <c r="GD81" s="215"/>
      <c r="GE81" s="215"/>
      <c r="GF81" s="215"/>
      <c r="GG81" s="215"/>
      <c r="GH81" s="215"/>
      <c r="GI81" s="215"/>
      <c r="GJ81" s="215"/>
      <c r="GK81" s="215"/>
      <c r="GL81" s="215"/>
      <c r="GM81" s="215"/>
      <c r="GN81" s="215"/>
      <c r="GO81" s="215"/>
      <c r="GP81" s="215"/>
      <c r="GQ81" s="215"/>
      <c r="GR81" s="215"/>
      <c r="GS81" s="215"/>
      <c r="GT81" s="215"/>
      <c r="GU81" s="215"/>
      <c r="GV81" s="215"/>
      <c r="GW81" s="215"/>
      <c r="GX81" s="215"/>
      <c r="GY81" s="215"/>
      <c r="GZ81" s="215"/>
      <c r="HA81" s="215"/>
      <c r="HB81" s="215"/>
      <c r="HC81" s="215"/>
      <c r="HD81" s="215"/>
      <c r="HE81" s="215"/>
      <c r="HF81" s="215"/>
      <c r="HG81" s="215"/>
      <c r="HH81" s="215"/>
      <c r="HI81" s="215"/>
      <c r="HJ81" s="215"/>
      <c r="HK81" s="215"/>
      <c r="HL81" s="215"/>
      <c r="HM81" s="215"/>
      <c r="HN81" s="215"/>
      <c r="HO81" s="215"/>
      <c r="HP81" s="215"/>
      <c r="HQ81" s="215"/>
      <c r="HR81" s="215"/>
      <c r="HS81" s="215"/>
      <c r="HT81" s="215"/>
      <c r="HU81" s="215"/>
      <c r="HV81" s="215"/>
      <c r="HW81" s="215"/>
      <c r="HX81" s="215"/>
      <c r="HY81" s="215"/>
      <c r="HZ81" s="215"/>
      <c r="IA81" s="215"/>
      <c r="IB81" s="215"/>
      <c r="IC81" s="215"/>
      <c r="ID81" s="215"/>
      <c r="IE81" s="215"/>
      <c r="IF81" s="215"/>
      <c r="IG81" s="215"/>
      <c r="IH81" s="215"/>
      <c r="II81" s="215"/>
      <c r="IJ81" s="215"/>
      <c r="IK81" s="215"/>
      <c r="IL81" s="215"/>
    </row>
    <row r="82" spans="1:246" s="193" customFormat="1" ht="42" hidden="1">
      <c r="A82" s="782" t="s">
        <v>432</v>
      </c>
      <c r="B82" s="842" t="s">
        <v>149</v>
      </c>
      <c r="C82" s="839" t="s">
        <v>76</v>
      </c>
      <c r="D82" s="849" t="s">
        <v>570</v>
      </c>
      <c r="E82" s="820" t="s">
        <v>84</v>
      </c>
      <c r="F82" s="813">
        <f>'прил 7'!H175</f>
        <v>0</v>
      </c>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15"/>
      <c r="BX82" s="215"/>
      <c r="BY82" s="215"/>
      <c r="BZ82" s="215"/>
      <c r="CA82" s="215"/>
      <c r="CB82" s="215"/>
      <c r="CC82" s="215"/>
      <c r="CD82" s="215"/>
      <c r="CE82" s="215"/>
      <c r="CF82" s="215"/>
      <c r="CG82" s="215"/>
      <c r="CH82" s="215"/>
      <c r="CI82" s="215"/>
      <c r="CJ82" s="215"/>
      <c r="CK82" s="215"/>
      <c r="CL82" s="215"/>
      <c r="CM82" s="215"/>
      <c r="CN82" s="215"/>
      <c r="CO82" s="215"/>
      <c r="CP82" s="215"/>
      <c r="CQ82" s="215"/>
      <c r="CR82" s="215"/>
      <c r="CS82" s="215"/>
      <c r="CT82" s="215"/>
      <c r="CU82" s="215"/>
      <c r="CV82" s="215"/>
      <c r="CW82" s="215"/>
      <c r="CX82" s="215"/>
      <c r="CY82" s="215"/>
      <c r="CZ82" s="215"/>
      <c r="DA82" s="215"/>
      <c r="DB82" s="215"/>
      <c r="DC82" s="215"/>
      <c r="DD82" s="215"/>
      <c r="DE82" s="215"/>
      <c r="DF82" s="215"/>
      <c r="DG82" s="215"/>
      <c r="DH82" s="215"/>
      <c r="DI82" s="215"/>
      <c r="DJ82" s="215"/>
      <c r="DK82" s="215"/>
      <c r="DL82" s="215"/>
      <c r="DM82" s="215"/>
      <c r="DN82" s="215"/>
      <c r="DO82" s="215"/>
      <c r="DP82" s="215"/>
      <c r="DQ82" s="215"/>
      <c r="DR82" s="215"/>
      <c r="DS82" s="215"/>
      <c r="DT82" s="215"/>
      <c r="DU82" s="215"/>
      <c r="DV82" s="215"/>
      <c r="DW82" s="215"/>
      <c r="DX82" s="215"/>
      <c r="DY82" s="215"/>
      <c r="DZ82" s="215"/>
      <c r="EA82" s="215"/>
      <c r="EB82" s="215"/>
      <c r="EC82" s="215"/>
      <c r="ED82" s="215"/>
      <c r="EE82" s="215"/>
      <c r="EF82" s="215"/>
      <c r="EG82" s="215"/>
      <c r="EH82" s="215"/>
      <c r="EI82" s="215"/>
      <c r="EJ82" s="215"/>
      <c r="EK82" s="215"/>
      <c r="EL82" s="215"/>
      <c r="EM82" s="215"/>
      <c r="EN82" s="215"/>
      <c r="EO82" s="215"/>
      <c r="EP82" s="215"/>
      <c r="EQ82" s="215"/>
      <c r="ER82" s="215"/>
      <c r="ES82" s="215"/>
      <c r="ET82" s="215"/>
      <c r="EU82" s="215"/>
      <c r="EV82" s="215"/>
      <c r="EW82" s="215"/>
      <c r="EX82" s="215"/>
      <c r="EY82" s="215"/>
      <c r="EZ82" s="215"/>
      <c r="FA82" s="215"/>
      <c r="FB82" s="215"/>
      <c r="FC82" s="215"/>
      <c r="FD82" s="215"/>
      <c r="FE82" s="215"/>
      <c r="FF82" s="215"/>
      <c r="FG82" s="215"/>
      <c r="FH82" s="215"/>
      <c r="FI82" s="215"/>
      <c r="FJ82" s="215"/>
      <c r="FK82" s="215"/>
      <c r="FL82" s="215"/>
      <c r="FM82" s="215"/>
      <c r="FN82" s="215"/>
      <c r="FO82" s="215"/>
      <c r="FP82" s="215"/>
      <c r="FQ82" s="215"/>
      <c r="FR82" s="215"/>
      <c r="FS82" s="215"/>
      <c r="FT82" s="215"/>
      <c r="FU82" s="215"/>
      <c r="FV82" s="215"/>
      <c r="FW82" s="215"/>
      <c r="FX82" s="215"/>
      <c r="FY82" s="215"/>
      <c r="FZ82" s="215"/>
      <c r="GA82" s="215"/>
      <c r="GB82" s="215"/>
      <c r="GC82" s="215"/>
      <c r="GD82" s="215"/>
      <c r="GE82" s="215"/>
      <c r="GF82" s="215"/>
      <c r="GG82" s="215"/>
      <c r="GH82" s="215"/>
      <c r="GI82" s="215"/>
      <c r="GJ82" s="215"/>
      <c r="GK82" s="215"/>
      <c r="GL82" s="215"/>
      <c r="GM82" s="215"/>
      <c r="GN82" s="215"/>
      <c r="GO82" s="215"/>
      <c r="GP82" s="215"/>
      <c r="GQ82" s="215"/>
      <c r="GR82" s="215"/>
      <c r="GS82" s="215"/>
      <c r="GT82" s="215"/>
      <c r="GU82" s="215"/>
      <c r="GV82" s="215"/>
      <c r="GW82" s="215"/>
      <c r="GX82" s="215"/>
      <c r="GY82" s="215"/>
      <c r="GZ82" s="215"/>
      <c r="HA82" s="215"/>
      <c r="HB82" s="215"/>
      <c r="HC82" s="215"/>
      <c r="HD82" s="215"/>
      <c r="HE82" s="215"/>
      <c r="HF82" s="215"/>
      <c r="HG82" s="215"/>
      <c r="HH82" s="215"/>
      <c r="HI82" s="215"/>
      <c r="HJ82" s="215"/>
      <c r="HK82" s="215"/>
      <c r="HL82" s="215"/>
      <c r="HM82" s="215"/>
      <c r="HN82" s="215"/>
      <c r="HO82" s="215"/>
      <c r="HP82" s="215"/>
      <c r="HQ82" s="215"/>
      <c r="HR82" s="215"/>
      <c r="HS82" s="215"/>
      <c r="HT82" s="215"/>
      <c r="HU82" s="215"/>
      <c r="HV82" s="215"/>
      <c r="HW82" s="215"/>
      <c r="HX82" s="215"/>
      <c r="HY82" s="215"/>
      <c r="HZ82" s="215"/>
      <c r="IA82" s="215"/>
      <c r="IB82" s="215"/>
      <c r="IC82" s="215"/>
      <c r="ID82" s="215"/>
      <c r="IE82" s="215"/>
      <c r="IF82" s="215"/>
      <c r="IG82" s="215"/>
      <c r="IH82" s="215"/>
      <c r="II82" s="215"/>
      <c r="IJ82" s="215"/>
      <c r="IK82" s="215"/>
      <c r="IL82" s="215"/>
    </row>
    <row r="83" spans="1:246" s="193" customFormat="1" ht="21" hidden="1">
      <c r="A83" s="782"/>
      <c r="B83" s="685"/>
      <c r="C83" s="685"/>
      <c r="D83" s="806"/>
      <c r="E83" s="816"/>
      <c r="F83" s="817"/>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5"/>
      <c r="BU83" s="215"/>
      <c r="BV83" s="215"/>
      <c r="BW83" s="215"/>
      <c r="BX83" s="215"/>
      <c r="BY83" s="215"/>
      <c r="BZ83" s="215"/>
      <c r="CA83" s="215"/>
      <c r="CB83" s="215"/>
      <c r="CC83" s="215"/>
      <c r="CD83" s="215"/>
      <c r="CE83" s="215"/>
      <c r="CF83" s="215"/>
      <c r="CG83" s="215"/>
      <c r="CH83" s="215"/>
      <c r="CI83" s="215"/>
      <c r="CJ83" s="215"/>
      <c r="CK83" s="215"/>
      <c r="CL83" s="215"/>
      <c r="CM83" s="215"/>
      <c r="CN83" s="215"/>
      <c r="CO83" s="215"/>
      <c r="CP83" s="215"/>
      <c r="CQ83" s="215"/>
      <c r="CR83" s="215"/>
      <c r="CS83" s="215"/>
      <c r="CT83" s="215"/>
      <c r="CU83" s="215"/>
      <c r="CV83" s="215"/>
      <c r="CW83" s="215"/>
      <c r="CX83" s="215"/>
      <c r="CY83" s="215"/>
      <c r="CZ83" s="215"/>
      <c r="DA83" s="215"/>
      <c r="DB83" s="215"/>
      <c r="DC83" s="215"/>
      <c r="DD83" s="215"/>
      <c r="DE83" s="215"/>
      <c r="DF83" s="215"/>
      <c r="DG83" s="215"/>
      <c r="DH83" s="215"/>
      <c r="DI83" s="215"/>
      <c r="DJ83" s="215"/>
      <c r="DK83" s="215"/>
      <c r="DL83" s="215"/>
      <c r="DM83" s="215"/>
      <c r="DN83" s="215"/>
      <c r="DO83" s="215"/>
      <c r="DP83" s="215"/>
      <c r="DQ83" s="215"/>
      <c r="DR83" s="215"/>
      <c r="DS83" s="215"/>
      <c r="DT83" s="215"/>
      <c r="DU83" s="215"/>
      <c r="DV83" s="215"/>
      <c r="DW83" s="215"/>
      <c r="DX83" s="215"/>
      <c r="DY83" s="215"/>
      <c r="DZ83" s="215"/>
      <c r="EA83" s="215"/>
      <c r="EB83" s="215"/>
      <c r="EC83" s="215"/>
      <c r="ED83" s="215"/>
      <c r="EE83" s="215"/>
      <c r="EF83" s="215"/>
      <c r="EG83" s="215"/>
      <c r="EH83" s="215"/>
      <c r="EI83" s="215"/>
      <c r="EJ83" s="215"/>
      <c r="EK83" s="215"/>
      <c r="EL83" s="215"/>
      <c r="EM83" s="215"/>
      <c r="EN83" s="215"/>
      <c r="EO83" s="215"/>
      <c r="EP83" s="215"/>
      <c r="EQ83" s="215"/>
      <c r="ER83" s="215"/>
      <c r="ES83" s="215"/>
      <c r="ET83" s="215"/>
      <c r="EU83" s="215"/>
      <c r="EV83" s="215"/>
      <c r="EW83" s="215"/>
      <c r="EX83" s="215"/>
      <c r="EY83" s="215"/>
      <c r="EZ83" s="215"/>
      <c r="FA83" s="215"/>
      <c r="FB83" s="215"/>
      <c r="FC83" s="215"/>
      <c r="FD83" s="215"/>
      <c r="FE83" s="215"/>
      <c r="FF83" s="215"/>
      <c r="FG83" s="215"/>
      <c r="FH83" s="215"/>
      <c r="FI83" s="215"/>
      <c r="FJ83" s="215"/>
      <c r="FK83" s="215"/>
      <c r="FL83" s="215"/>
      <c r="FM83" s="215"/>
      <c r="FN83" s="215"/>
      <c r="FO83" s="215"/>
      <c r="FP83" s="215"/>
      <c r="FQ83" s="215"/>
      <c r="FR83" s="215"/>
      <c r="FS83" s="215"/>
      <c r="FT83" s="215"/>
      <c r="FU83" s="215"/>
      <c r="FV83" s="215"/>
      <c r="FW83" s="215"/>
      <c r="FX83" s="215"/>
      <c r="FY83" s="215"/>
      <c r="FZ83" s="215"/>
      <c r="GA83" s="215"/>
      <c r="GB83" s="215"/>
      <c r="GC83" s="215"/>
      <c r="GD83" s="215"/>
      <c r="GE83" s="215"/>
      <c r="GF83" s="215"/>
      <c r="GG83" s="215"/>
      <c r="GH83" s="215"/>
      <c r="GI83" s="215"/>
      <c r="GJ83" s="215"/>
      <c r="GK83" s="215"/>
      <c r="GL83" s="215"/>
      <c r="GM83" s="215"/>
      <c r="GN83" s="215"/>
      <c r="GO83" s="215"/>
      <c r="GP83" s="215"/>
      <c r="GQ83" s="215"/>
      <c r="GR83" s="215"/>
      <c r="GS83" s="215"/>
      <c r="GT83" s="215"/>
      <c r="GU83" s="215"/>
      <c r="GV83" s="215"/>
      <c r="GW83" s="215"/>
      <c r="GX83" s="215"/>
      <c r="GY83" s="215"/>
      <c r="GZ83" s="215"/>
      <c r="HA83" s="215"/>
      <c r="HB83" s="215"/>
      <c r="HC83" s="215"/>
      <c r="HD83" s="215"/>
      <c r="HE83" s="215"/>
      <c r="HF83" s="215"/>
      <c r="HG83" s="215"/>
      <c r="HH83" s="215"/>
      <c r="HI83" s="215"/>
      <c r="HJ83" s="215"/>
      <c r="HK83" s="215"/>
      <c r="HL83" s="215"/>
      <c r="HM83" s="215"/>
      <c r="HN83" s="215"/>
      <c r="HO83" s="215"/>
      <c r="HP83" s="215"/>
      <c r="HQ83" s="215"/>
      <c r="HR83" s="215"/>
      <c r="HS83" s="215"/>
      <c r="HT83" s="215"/>
      <c r="HU83" s="215"/>
      <c r="HV83" s="215"/>
      <c r="HW83" s="215"/>
      <c r="HX83" s="215"/>
      <c r="HY83" s="215"/>
      <c r="HZ83" s="215"/>
      <c r="IA83" s="215"/>
      <c r="IB83" s="215"/>
      <c r="IC83" s="215"/>
      <c r="ID83" s="215"/>
      <c r="IE83" s="215"/>
      <c r="IF83" s="215"/>
      <c r="IG83" s="215"/>
      <c r="IH83" s="215"/>
      <c r="II83" s="215"/>
      <c r="IJ83" s="215"/>
      <c r="IK83" s="215"/>
      <c r="IL83" s="215"/>
    </row>
    <row r="84" spans="1:246" s="193" customFormat="1" ht="42">
      <c r="A84" s="784" t="s">
        <v>658</v>
      </c>
      <c r="B84" s="685" t="s">
        <v>260</v>
      </c>
      <c r="C84" s="685" t="s">
        <v>316</v>
      </c>
      <c r="D84" s="806" t="s">
        <v>318</v>
      </c>
      <c r="E84" s="816"/>
      <c r="F84" s="817">
        <f>F86+F89+F91</f>
        <v>1629</v>
      </c>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c r="BI84" s="215"/>
      <c r="BJ84" s="215"/>
      <c r="BK84" s="215"/>
      <c r="BL84" s="215"/>
      <c r="BM84" s="215"/>
      <c r="BN84" s="215"/>
      <c r="BO84" s="215"/>
      <c r="BP84" s="215"/>
      <c r="BQ84" s="215"/>
      <c r="BR84" s="215"/>
      <c r="BS84" s="215"/>
      <c r="BT84" s="215"/>
      <c r="BU84" s="215"/>
      <c r="BV84" s="215"/>
      <c r="BW84" s="215"/>
      <c r="BX84" s="215"/>
      <c r="BY84" s="215"/>
      <c r="BZ84" s="215"/>
      <c r="CA84" s="215"/>
      <c r="CB84" s="215"/>
      <c r="CC84" s="215"/>
      <c r="CD84" s="215"/>
      <c r="CE84" s="215"/>
      <c r="CF84" s="215"/>
      <c r="CG84" s="215"/>
      <c r="CH84" s="215"/>
      <c r="CI84" s="215"/>
      <c r="CJ84" s="215"/>
      <c r="CK84" s="215"/>
      <c r="CL84" s="215"/>
      <c r="CM84" s="215"/>
      <c r="CN84" s="215"/>
      <c r="CO84" s="215"/>
      <c r="CP84" s="215"/>
      <c r="CQ84" s="215"/>
      <c r="CR84" s="215"/>
      <c r="CS84" s="215"/>
      <c r="CT84" s="215"/>
      <c r="CU84" s="215"/>
      <c r="CV84" s="215"/>
      <c r="CW84" s="215"/>
      <c r="CX84" s="215"/>
      <c r="CY84" s="215"/>
      <c r="CZ84" s="215"/>
      <c r="DA84" s="215"/>
      <c r="DB84" s="215"/>
      <c r="DC84" s="215"/>
      <c r="DD84" s="215"/>
      <c r="DE84" s="215"/>
      <c r="DF84" s="215"/>
      <c r="DG84" s="215"/>
      <c r="DH84" s="215"/>
      <c r="DI84" s="215"/>
      <c r="DJ84" s="215"/>
      <c r="DK84" s="215"/>
      <c r="DL84" s="215"/>
      <c r="DM84" s="215"/>
      <c r="DN84" s="215"/>
      <c r="DO84" s="215"/>
      <c r="DP84" s="215"/>
      <c r="DQ84" s="215"/>
      <c r="DR84" s="215"/>
      <c r="DS84" s="215"/>
      <c r="DT84" s="215"/>
      <c r="DU84" s="215"/>
      <c r="DV84" s="215"/>
      <c r="DW84" s="215"/>
      <c r="DX84" s="215"/>
      <c r="DY84" s="215"/>
      <c r="DZ84" s="215"/>
      <c r="EA84" s="215"/>
      <c r="EB84" s="215"/>
      <c r="EC84" s="215"/>
      <c r="ED84" s="215"/>
      <c r="EE84" s="215"/>
      <c r="EF84" s="215"/>
      <c r="EG84" s="215"/>
      <c r="EH84" s="215"/>
      <c r="EI84" s="215"/>
      <c r="EJ84" s="215"/>
      <c r="EK84" s="215"/>
      <c r="EL84" s="215"/>
      <c r="EM84" s="215"/>
      <c r="EN84" s="215"/>
      <c r="EO84" s="215"/>
      <c r="EP84" s="215"/>
      <c r="EQ84" s="215"/>
      <c r="ER84" s="215"/>
      <c r="ES84" s="215"/>
      <c r="ET84" s="215"/>
      <c r="EU84" s="215"/>
      <c r="EV84" s="215"/>
      <c r="EW84" s="215"/>
      <c r="EX84" s="215"/>
      <c r="EY84" s="215"/>
      <c r="EZ84" s="215"/>
      <c r="FA84" s="215"/>
      <c r="FB84" s="215"/>
      <c r="FC84" s="215"/>
      <c r="FD84" s="215"/>
      <c r="FE84" s="215"/>
      <c r="FF84" s="215"/>
      <c r="FG84" s="215"/>
      <c r="FH84" s="215"/>
      <c r="FI84" s="215"/>
      <c r="FJ84" s="215"/>
      <c r="FK84" s="215"/>
      <c r="FL84" s="215"/>
      <c r="FM84" s="215"/>
      <c r="FN84" s="215"/>
      <c r="FO84" s="215"/>
      <c r="FP84" s="215"/>
      <c r="FQ84" s="215"/>
      <c r="FR84" s="215"/>
      <c r="FS84" s="215"/>
      <c r="FT84" s="215"/>
      <c r="FU84" s="215"/>
      <c r="FV84" s="215"/>
      <c r="FW84" s="215"/>
      <c r="FX84" s="215"/>
      <c r="FY84" s="215"/>
      <c r="FZ84" s="215"/>
      <c r="GA84" s="215"/>
      <c r="GB84" s="215"/>
      <c r="GC84" s="215"/>
      <c r="GD84" s="215"/>
      <c r="GE84" s="215"/>
      <c r="GF84" s="215"/>
      <c r="GG84" s="215"/>
      <c r="GH84" s="215"/>
      <c r="GI84" s="215"/>
      <c r="GJ84" s="215"/>
      <c r="GK84" s="215"/>
      <c r="GL84" s="215"/>
      <c r="GM84" s="215"/>
      <c r="GN84" s="215"/>
      <c r="GO84" s="215"/>
      <c r="GP84" s="215"/>
      <c r="GQ84" s="215"/>
      <c r="GR84" s="215"/>
      <c r="GS84" s="215"/>
      <c r="GT84" s="215"/>
      <c r="GU84" s="215"/>
      <c r="GV84" s="215"/>
      <c r="GW84" s="215"/>
      <c r="GX84" s="215"/>
      <c r="GY84" s="215"/>
      <c r="GZ84" s="215"/>
      <c r="HA84" s="215"/>
      <c r="HB84" s="215"/>
      <c r="HC84" s="215"/>
      <c r="HD84" s="215"/>
      <c r="HE84" s="215"/>
      <c r="HF84" s="215"/>
      <c r="HG84" s="215"/>
      <c r="HH84" s="215"/>
      <c r="HI84" s="215"/>
      <c r="HJ84" s="215"/>
      <c r="HK84" s="215"/>
      <c r="HL84" s="215"/>
      <c r="HM84" s="215"/>
      <c r="HN84" s="215"/>
      <c r="HO84" s="215"/>
      <c r="HP84" s="215"/>
      <c r="HQ84" s="215"/>
      <c r="HR84" s="215"/>
      <c r="HS84" s="215"/>
      <c r="HT84" s="215"/>
      <c r="HU84" s="215"/>
      <c r="HV84" s="215"/>
      <c r="HW84" s="215"/>
      <c r="HX84" s="215"/>
      <c r="HY84" s="215"/>
      <c r="HZ84" s="215"/>
      <c r="IA84" s="215"/>
      <c r="IB84" s="215"/>
      <c r="IC84" s="215"/>
      <c r="ID84" s="215"/>
      <c r="IE84" s="215"/>
      <c r="IF84" s="215"/>
      <c r="IG84" s="215"/>
      <c r="IH84" s="215"/>
      <c r="II84" s="215"/>
      <c r="IJ84" s="215"/>
      <c r="IK84" s="215"/>
      <c r="IL84" s="215"/>
    </row>
    <row r="85" spans="1:6" s="124" customFormat="1" ht="168">
      <c r="A85" s="781" t="s">
        <v>422</v>
      </c>
      <c r="B85" s="842" t="s">
        <v>260</v>
      </c>
      <c r="C85" s="839" t="s">
        <v>102</v>
      </c>
      <c r="D85" s="840" t="s">
        <v>318</v>
      </c>
      <c r="E85" s="812"/>
      <c r="F85" s="813">
        <f>F86</f>
        <v>676</v>
      </c>
    </row>
    <row r="86" spans="1:6" s="124" customFormat="1" ht="46.5" customHeight="1">
      <c r="A86" s="784" t="s">
        <v>423</v>
      </c>
      <c r="B86" s="685" t="s">
        <v>260</v>
      </c>
      <c r="C86" s="685" t="s">
        <v>102</v>
      </c>
      <c r="D86" s="806" t="s">
        <v>424</v>
      </c>
      <c r="E86" s="816"/>
      <c r="F86" s="817">
        <f>F87</f>
        <v>676</v>
      </c>
    </row>
    <row r="87" spans="1:6" s="124" customFormat="1" ht="66.75" customHeight="1">
      <c r="A87" s="781" t="s">
        <v>82</v>
      </c>
      <c r="B87" s="838" t="s">
        <v>260</v>
      </c>
      <c r="C87" s="839" t="s">
        <v>102</v>
      </c>
      <c r="D87" s="843" t="s">
        <v>424</v>
      </c>
      <c r="E87" s="816" t="s">
        <v>77</v>
      </c>
      <c r="F87" s="817">
        <f>'прил 7'!H72</f>
        <v>676</v>
      </c>
    </row>
    <row r="88" spans="1:6" s="124" customFormat="1" ht="345" customHeight="1">
      <c r="A88" s="781" t="s">
        <v>425</v>
      </c>
      <c r="B88" s="776" t="s">
        <v>260</v>
      </c>
      <c r="C88" s="685" t="s">
        <v>81</v>
      </c>
      <c r="D88" s="807" t="s">
        <v>318</v>
      </c>
      <c r="E88" s="812"/>
      <c r="F88" s="813">
        <f>F89</f>
        <v>869</v>
      </c>
    </row>
    <row r="89" spans="1:6" s="124" customFormat="1" ht="44.25" customHeight="1">
      <c r="A89" s="784" t="s">
        <v>423</v>
      </c>
      <c r="B89" s="838" t="s">
        <v>260</v>
      </c>
      <c r="C89" s="839" t="s">
        <v>81</v>
      </c>
      <c r="D89" s="843" t="s">
        <v>424</v>
      </c>
      <c r="E89" s="816"/>
      <c r="F89" s="817">
        <f>F90</f>
        <v>869</v>
      </c>
    </row>
    <row r="90" spans="1:6" s="215" customFormat="1" ht="63.75" customHeight="1">
      <c r="A90" s="781" t="s">
        <v>82</v>
      </c>
      <c r="B90" s="685" t="s">
        <v>260</v>
      </c>
      <c r="C90" s="685" t="s">
        <v>81</v>
      </c>
      <c r="D90" s="806" t="s">
        <v>424</v>
      </c>
      <c r="E90" s="816" t="s">
        <v>77</v>
      </c>
      <c r="F90" s="817">
        <f>'прил 7'!H75</f>
        <v>869</v>
      </c>
    </row>
    <row r="91" spans="1:6" ht="63">
      <c r="A91" s="781" t="s">
        <v>543</v>
      </c>
      <c r="B91" s="842" t="s">
        <v>260</v>
      </c>
      <c r="C91" s="839" t="s">
        <v>113</v>
      </c>
      <c r="D91" s="840" t="s">
        <v>318</v>
      </c>
      <c r="E91" s="812"/>
      <c r="F91" s="813">
        <f>F92</f>
        <v>84</v>
      </c>
    </row>
    <row r="92" spans="1:6" ht="42">
      <c r="A92" s="784" t="s">
        <v>423</v>
      </c>
      <c r="B92" s="685" t="s">
        <v>260</v>
      </c>
      <c r="C92" s="685" t="s">
        <v>113</v>
      </c>
      <c r="D92" s="806" t="s">
        <v>424</v>
      </c>
      <c r="E92" s="816"/>
      <c r="F92" s="817">
        <f>F93</f>
        <v>84</v>
      </c>
    </row>
    <row r="93" spans="1:6" ht="63">
      <c r="A93" s="781" t="s">
        <v>82</v>
      </c>
      <c r="B93" s="838" t="s">
        <v>260</v>
      </c>
      <c r="C93" s="839" t="s">
        <v>113</v>
      </c>
      <c r="D93" s="843" t="s">
        <v>424</v>
      </c>
      <c r="E93" s="816" t="s">
        <v>77</v>
      </c>
      <c r="F93" s="817">
        <f>'прил 7'!H78</f>
        <v>84</v>
      </c>
    </row>
    <row r="94" spans="1:6" s="124" customFormat="1" ht="106.5" customHeight="1">
      <c r="A94" s="779" t="s">
        <v>941</v>
      </c>
      <c r="B94" s="690" t="s">
        <v>152</v>
      </c>
      <c r="C94" s="690"/>
      <c r="D94" s="851" t="s">
        <v>138</v>
      </c>
      <c r="E94" s="809"/>
      <c r="F94" s="811">
        <f>F95+F99</f>
        <v>5000</v>
      </c>
    </row>
    <row r="95" spans="1:6" s="124" customFormat="1" ht="48.75" customHeight="1" hidden="1">
      <c r="A95" s="782" t="s">
        <v>629</v>
      </c>
      <c r="B95" s="842" t="s">
        <v>128</v>
      </c>
      <c r="C95" s="839"/>
      <c r="D95" s="843" t="s">
        <v>138</v>
      </c>
      <c r="E95" s="812"/>
      <c r="F95" s="813">
        <f>F96</f>
        <v>0</v>
      </c>
    </row>
    <row r="96" spans="1:6" s="124" customFormat="1" ht="41.25" customHeight="1" hidden="1">
      <c r="A96" s="782" t="s">
        <v>348</v>
      </c>
      <c r="B96" s="776" t="s">
        <v>349</v>
      </c>
      <c r="C96" s="685" t="s">
        <v>75</v>
      </c>
      <c r="D96" s="806" t="s">
        <v>350</v>
      </c>
      <c r="E96" s="812"/>
      <c r="F96" s="813">
        <f>F97</f>
        <v>0</v>
      </c>
    </row>
    <row r="97" spans="1:6" s="124" customFormat="1" ht="27.75" customHeight="1" hidden="1">
      <c r="A97" s="782" t="s">
        <v>153</v>
      </c>
      <c r="B97" s="842" t="s">
        <v>128</v>
      </c>
      <c r="C97" s="839" t="s">
        <v>75</v>
      </c>
      <c r="D97" s="843" t="s">
        <v>350</v>
      </c>
      <c r="E97" s="812"/>
      <c r="F97" s="813">
        <f>+F98</f>
        <v>0</v>
      </c>
    </row>
    <row r="98" spans="1:6" s="242" customFormat="1" ht="42" hidden="1">
      <c r="A98" s="782" t="s">
        <v>432</v>
      </c>
      <c r="B98" s="776" t="s">
        <v>128</v>
      </c>
      <c r="C98" s="685" t="s">
        <v>75</v>
      </c>
      <c r="D98" s="806" t="s">
        <v>350</v>
      </c>
      <c r="E98" s="812" t="s">
        <v>84</v>
      </c>
      <c r="F98" s="813">
        <f>'прил 7'!H256</f>
        <v>0</v>
      </c>
    </row>
    <row r="99" spans="1:6" s="241" customFormat="1" ht="42">
      <c r="A99" s="781" t="s">
        <v>601</v>
      </c>
      <c r="B99" s="842" t="s">
        <v>132</v>
      </c>
      <c r="C99" s="839" t="s">
        <v>316</v>
      </c>
      <c r="D99" s="843" t="s">
        <v>318</v>
      </c>
      <c r="E99" s="812"/>
      <c r="F99" s="813">
        <f>F100</f>
        <v>5000</v>
      </c>
    </row>
    <row r="100" spans="1:6" s="241" customFormat="1" ht="42">
      <c r="A100" s="782" t="s">
        <v>360</v>
      </c>
      <c r="B100" s="776" t="s">
        <v>361</v>
      </c>
      <c r="C100" s="685" t="s">
        <v>75</v>
      </c>
      <c r="D100" s="806" t="s">
        <v>318</v>
      </c>
      <c r="E100" s="812"/>
      <c r="F100" s="813">
        <f>F101+F103</f>
        <v>5000</v>
      </c>
    </row>
    <row r="101" spans="1:6" s="124" customFormat="1" ht="63" hidden="1">
      <c r="A101" s="782" t="s">
        <v>243</v>
      </c>
      <c r="B101" s="842" t="s">
        <v>132</v>
      </c>
      <c r="C101" s="839" t="s">
        <v>75</v>
      </c>
      <c r="D101" s="843" t="s">
        <v>362</v>
      </c>
      <c r="E101" s="812"/>
      <c r="F101" s="813">
        <f>+F102</f>
        <v>0</v>
      </c>
    </row>
    <row r="102" spans="1:6" s="124" customFormat="1" ht="42" hidden="1">
      <c r="A102" s="782" t="s">
        <v>432</v>
      </c>
      <c r="B102" s="776" t="s">
        <v>132</v>
      </c>
      <c r="C102" s="685" t="s">
        <v>75</v>
      </c>
      <c r="D102" s="806" t="s">
        <v>362</v>
      </c>
      <c r="E102" s="812" t="s">
        <v>84</v>
      </c>
      <c r="F102" s="813">
        <f>'прил 7'!H295</f>
        <v>0</v>
      </c>
    </row>
    <row r="103" spans="1:6" s="124" customFormat="1" ht="63">
      <c r="A103" s="782" t="s">
        <v>244</v>
      </c>
      <c r="B103" s="842" t="s">
        <v>132</v>
      </c>
      <c r="C103" s="839" t="s">
        <v>75</v>
      </c>
      <c r="D103" s="843" t="s">
        <v>363</v>
      </c>
      <c r="E103" s="812"/>
      <c r="F103" s="813">
        <f>+F104</f>
        <v>5000</v>
      </c>
    </row>
    <row r="104" spans="1:6" s="124" customFormat="1" ht="42">
      <c r="A104" s="782" t="s">
        <v>432</v>
      </c>
      <c r="B104" s="776" t="s">
        <v>132</v>
      </c>
      <c r="C104" s="685" t="s">
        <v>75</v>
      </c>
      <c r="D104" s="806" t="s">
        <v>363</v>
      </c>
      <c r="E104" s="812" t="s">
        <v>84</v>
      </c>
      <c r="F104" s="813">
        <f>'прил 7'!H297</f>
        <v>5000</v>
      </c>
    </row>
    <row r="105" spans="1:6" s="189" customFormat="1" ht="81">
      <c r="A105" s="779" t="s">
        <v>721</v>
      </c>
      <c r="B105" s="830" t="s">
        <v>99</v>
      </c>
      <c r="C105" s="836" t="s">
        <v>316</v>
      </c>
      <c r="D105" s="844" t="s">
        <v>318</v>
      </c>
      <c r="E105" s="809"/>
      <c r="F105" s="811">
        <f>+F106</f>
        <v>168735</v>
      </c>
    </row>
    <row r="106" spans="1:6" s="193" customFormat="1" ht="63">
      <c r="A106" s="781" t="s">
        <v>722</v>
      </c>
      <c r="B106" s="776" t="s">
        <v>154</v>
      </c>
      <c r="C106" s="685" t="s">
        <v>316</v>
      </c>
      <c r="D106" s="807" t="s">
        <v>318</v>
      </c>
      <c r="E106" s="812"/>
      <c r="F106" s="813">
        <f>F110+F107</f>
        <v>168735</v>
      </c>
    </row>
    <row r="107" spans="1:6" s="193" customFormat="1" ht="63">
      <c r="A107" s="781" t="s">
        <v>426</v>
      </c>
      <c r="B107" s="842" t="s">
        <v>154</v>
      </c>
      <c r="C107" s="839" t="s">
        <v>76</v>
      </c>
      <c r="D107" s="840" t="s">
        <v>318</v>
      </c>
      <c r="E107" s="812"/>
      <c r="F107" s="813">
        <f>F108</f>
        <v>735</v>
      </c>
    </row>
    <row r="108" spans="1:6" s="193" customFormat="1" ht="35.25" customHeight="1">
      <c r="A108" s="784" t="s">
        <v>423</v>
      </c>
      <c r="B108" s="685" t="s">
        <v>154</v>
      </c>
      <c r="C108" s="685" t="s">
        <v>76</v>
      </c>
      <c r="D108" s="806" t="s">
        <v>424</v>
      </c>
      <c r="E108" s="816"/>
      <c r="F108" s="817">
        <f>F109</f>
        <v>735</v>
      </c>
    </row>
    <row r="109" spans="1:6" s="193" customFormat="1" ht="63">
      <c r="A109" s="781" t="s">
        <v>82</v>
      </c>
      <c r="B109" s="838" t="s">
        <v>154</v>
      </c>
      <c r="C109" s="839" t="s">
        <v>76</v>
      </c>
      <c r="D109" s="843" t="s">
        <v>424</v>
      </c>
      <c r="E109" s="816" t="s">
        <v>77</v>
      </c>
      <c r="F109" s="817">
        <f>'прил 7'!H87</f>
        <v>735</v>
      </c>
    </row>
    <row r="110" spans="1:6" s="193" customFormat="1" ht="63">
      <c r="A110" s="781" t="s">
        <v>320</v>
      </c>
      <c r="B110" s="776" t="s">
        <v>154</v>
      </c>
      <c r="C110" s="685" t="s">
        <v>75</v>
      </c>
      <c r="D110" s="807" t="s">
        <v>318</v>
      </c>
      <c r="E110" s="812"/>
      <c r="F110" s="813">
        <f>F111</f>
        <v>168000</v>
      </c>
    </row>
    <row r="111" spans="1:6" s="193" customFormat="1" ht="21">
      <c r="A111" s="784" t="s">
        <v>155</v>
      </c>
      <c r="B111" s="838" t="s">
        <v>154</v>
      </c>
      <c r="C111" s="839" t="s">
        <v>75</v>
      </c>
      <c r="D111" s="843" t="s">
        <v>321</v>
      </c>
      <c r="E111" s="818"/>
      <c r="F111" s="859">
        <f>+F112+F113</f>
        <v>168000</v>
      </c>
    </row>
    <row r="112" spans="1:6" s="193" customFormat="1" ht="45" customHeight="1">
      <c r="A112" s="782" t="s">
        <v>432</v>
      </c>
      <c r="B112" s="685" t="s">
        <v>154</v>
      </c>
      <c r="C112" s="685" t="s">
        <v>75</v>
      </c>
      <c r="D112" s="806" t="s">
        <v>321</v>
      </c>
      <c r="E112" s="812" t="s">
        <v>84</v>
      </c>
      <c r="F112" s="813">
        <f>'прил 7'!H83</f>
        <v>154000</v>
      </c>
    </row>
    <row r="113" spans="1:6" s="193" customFormat="1" ht="31.5" customHeight="1">
      <c r="A113" s="782" t="str">
        <f>'прил 7'!A84</f>
        <v>Иные бюджетные ассигнования</v>
      </c>
      <c r="B113" s="838" t="s">
        <v>154</v>
      </c>
      <c r="C113" s="839" t="s">
        <v>75</v>
      </c>
      <c r="D113" s="843" t="s">
        <v>321</v>
      </c>
      <c r="E113" s="812" t="s">
        <v>86</v>
      </c>
      <c r="F113" s="813">
        <f>'прил 7'!H84</f>
        <v>14000</v>
      </c>
    </row>
    <row r="114" spans="1:6" s="193" customFormat="1" ht="102">
      <c r="A114" s="779" t="s">
        <v>940</v>
      </c>
      <c r="B114" s="777" t="s">
        <v>251</v>
      </c>
      <c r="C114" s="682" t="s">
        <v>316</v>
      </c>
      <c r="D114" s="808" t="s">
        <v>318</v>
      </c>
      <c r="E114" s="809"/>
      <c r="F114" s="811">
        <f>+F115</f>
        <v>2017</v>
      </c>
    </row>
    <row r="115" spans="1:6" s="124" customFormat="1" ht="57.75" customHeight="1">
      <c r="A115" s="781" t="s">
        <v>616</v>
      </c>
      <c r="B115" s="842" t="s">
        <v>252</v>
      </c>
      <c r="C115" s="839" t="s">
        <v>316</v>
      </c>
      <c r="D115" s="840" t="s">
        <v>138</v>
      </c>
      <c r="E115" s="812"/>
      <c r="F115" s="813">
        <f>F116</f>
        <v>2017</v>
      </c>
    </row>
    <row r="116" spans="1:6" s="124" customFormat="1" ht="92.25" customHeight="1">
      <c r="A116" s="788" t="s">
        <v>659</v>
      </c>
      <c r="B116" s="685" t="s">
        <v>252</v>
      </c>
      <c r="C116" s="685" t="s">
        <v>76</v>
      </c>
      <c r="D116" s="807" t="s">
        <v>318</v>
      </c>
      <c r="E116" s="823"/>
      <c r="F116" s="813">
        <f>F117+F119</f>
        <v>2017</v>
      </c>
    </row>
    <row r="117" spans="1:6" s="124" customFormat="1" ht="42">
      <c r="A117" s="786" t="s">
        <v>439</v>
      </c>
      <c r="B117" s="842" t="s">
        <v>252</v>
      </c>
      <c r="C117" s="839" t="s">
        <v>76</v>
      </c>
      <c r="D117" s="849" t="s">
        <v>440</v>
      </c>
      <c r="E117" s="812"/>
      <c r="F117" s="813">
        <f>F118</f>
        <v>1327</v>
      </c>
    </row>
    <row r="118" spans="1:6" s="124" customFormat="1" ht="42">
      <c r="A118" s="782" t="s">
        <v>432</v>
      </c>
      <c r="B118" s="776" t="s">
        <v>252</v>
      </c>
      <c r="C118" s="685" t="s">
        <v>76</v>
      </c>
      <c r="D118" s="691" t="s">
        <v>440</v>
      </c>
      <c r="E118" s="812" t="s">
        <v>84</v>
      </c>
      <c r="F118" s="813">
        <f>'прил 7'!H153</f>
        <v>1327</v>
      </c>
    </row>
    <row r="119" spans="1:6" s="124" customFormat="1" ht="42">
      <c r="A119" s="784" t="s">
        <v>423</v>
      </c>
      <c r="B119" s="838" t="s">
        <v>252</v>
      </c>
      <c r="C119" s="839" t="s">
        <v>76</v>
      </c>
      <c r="D119" s="843" t="s">
        <v>424</v>
      </c>
      <c r="E119" s="816"/>
      <c r="F119" s="817">
        <f>F120</f>
        <v>690</v>
      </c>
    </row>
    <row r="120" spans="1:6" s="124" customFormat="1" ht="83.25" customHeight="1">
      <c r="A120" s="781" t="s">
        <v>82</v>
      </c>
      <c r="B120" s="685" t="s">
        <v>252</v>
      </c>
      <c r="C120" s="685" t="s">
        <v>76</v>
      </c>
      <c r="D120" s="806" t="s">
        <v>424</v>
      </c>
      <c r="E120" s="816" t="s">
        <v>77</v>
      </c>
      <c r="F120" s="817">
        <f>'прил 7'!H92</f>
        <v>690</v>
      </c>
    </row>
    <row r="121" spans="1:6" s="124" customFormat="1" ht="81">
      <c r="A121" s="789" t="s">
        <v>717</v>
      </c>
      <c r="B121" s="835" t="s">
        <v>107</v>
      </c>
      <c r="C121" s="836" t="s">
        <v>316</v>
      </c>
      <c r="D121" s="844" t="s">
        <v>318</v>
      </c>
      <c r="E121" s="821"/>
      <c r="F121" s="811">
        <f>+F122+F126</f>
        <v>11971</v>
      </c>
    </row>
    <row r="122" spans="1:6" s="124" customFormat="1" ht="42">
      <c r="A122" s="788" t="s">
        <v>630</v>
      </c>
      <c r="B122" s="685" t="s">
        <v>156</v>
      </c>
      <c r="C122" s="685" t="s">
        <v>316</v>
      </c>
      <c r="D122" s="807" t="s">
        <v>318</v>
      </c>
      <c r="E122" s="823"/>
      <c r="F122" s="813">
        <f>F123</f>
        <v>2000</v>
      </c>
    </row>
    <row r="123" spans="1:6" s="124" customFormat="1" ht="39.75" customHeight="1">
      <c r="A123" s="788" t="s">
        <v>331</v>
      </c>
      <c r="B123" s="838" t="s">
        <v>156</v>
      </c>
      <c r="C123" s="839" t="s">
        <v>75</v>
      </c>
      <c r="D123" s="840" t="s">
        <v>330</v>
      </c>
      <c r="E123" s="823"/>
      <c r="F123" s="813">
        <f>F124</f>
        <v>2000</v>
      </c>
    </row>
    <row r="124" spans="1:6" s="124" customFormat="1" ht="42">
      <c r="A124" s="786" t="s">
        <v>157</v>
      </c>
      <c r="B124" s="685" t="s">
        <v>156</v>
      </c>
      <c r="C124" s="685" t="s">
        <v>75</v>
      </c>
      <c r="D124" s="807" t="s">
        <v>330</v>
      </c>
      <c r="E124" s="812"/>
      <c r="F124" s="813">
        <f>F125</f>
        <v>2000</v>
      </c>
    </row>
    <row r="125" spans="1:6" s="124" customFormat="1" ht="42">
      <c r="A125" s="782" t="s">
        <v>432</v>
      </c>
      <c r="B125" s="838" t="s">
        <v>156</v>
      </c>
      <c r="C125" s="839" t="s">
        <v>75</v>
      </c>
      <c r="D125" s="840" t="s">
        <v>330</v>
      </c>
      <c r="E125" s="812" t="s">
        <v>84</v>
      </c>
      <c r="F125" s="813">
        <f>'прил 7'!H142</f>
        <v>2000</v>
      </c>
    </row>
    <row r="126" spans="1:252" s="705" customFormat="1" ht="42">
      <c r="A126" s="788" t="s">
        <v>615</v>
      </c>
      <c r="B126" s="685" t="s">
        <v>428</v>
      </c>
      <c r="C126" s="685" t="s">
        <v>316</v>
      </c>
      <c r="D126" s="807" t="s">
        <v>318</v>
      </c>
      <c r="E126" s="823"/>
      <c r="F126" s="813">
        <f>F130+F133+F127</f>
        <v>9971</v>
      </c>
      <c r="I126" s="706"/>
      <c r="J126" s="706"/>
      <c r="K126" s="706"/>
      <c r="L126" s="706"/>
      <c r="M126" s="706"/>
      <c r="N126" s="706"/>
      <c r="O126" s="706"/>
      <c r="P126" s="706"/>
      <c r="Q126" s="706"/>
      <c r="R126" s="706"/>
      <c r="S126" s="706"/>
      <c r="T126" s="706"/>
      <c r="U126" s="706"/>
      <c r="V126" s="706"/>
      <c r="W126" s="706"/>
      <c r="X126" s="706"/>
      <c r="Y126" s="706"/>
      <c r="Z126" s="706"/>
      <c r="AA126" s="706"/>
      <c r="AB126" s="706"/>
      <c r="AC126" s="706"/>
      <c r="AD126" s="706"/>
      <c r="AE126" s="706"/>
      <c r="AF126" s="706"/>
      <c r="AG126" s="706"/>
      <c r="AH126" s="706"/>
      <c r="AI126" s="706"/>
      <c r="AJ126" s="706"/>
      <c r="AK126" s="706"/>
      <c r="AL126" s="706"/>
      <c r="AM126" s="706"/>
      <c r="AN126" s="706"/>
      <c r="AO126" s="706"/>
      <c r="AP126" s="706"/>
      <c r="AQ126" s="706"/>
      <c r="AR126" s="706"/>
      <c r="AS126" s="706"/>
      <c r="AT126" s="706"/>
      <c r="AU126" s="706"/>
      <c r="AV126" s="706"/>
      <c r="AW126" s="706"/>
      <c r="AX126" s="706"/>
      <c r="AY126" s="706"/>
      <c r="AZ126" s="706"/>
      <c r="BA126" s="706"/>
      <c r="BB126" s="706"/>
      <c r="BC126" s="706"/>
      <c r="BD126" s="706"/>
      <c r="BE126" s="706"/>
      <c r="BF126" s="706"/>
      <c r="BG126" s="706"/>
      <c r="BH126" s="706"/>
      <c r="BI126" s="706"/>
      <c r="BJ126" s="706"/>
      <c r="BK126" s="706"/>
      <c r="BL126" s="706"/>
      <c r="BM126" s="706"/>
      <c r="BN126" s="706"/>
      <c r="BO126" s="706"/>
      <c r="BP126" s="706"/>
      <c r="BQ126" s="706"/>
      <c r="BR126" s="706"/>
      <c r="BS126" s="706"/>
      <c r="BT126" s="706"/>
      <c r="BU126" s="706"/>
      <c r="BV126" s="706"/>
      <c r="BW126" s="706"/>
      <c r="BX126" s="706"/>
      <c r="BY126" s="706"/>
      <c r="BZ126" s="706"/>
      <c r="CA126" s="706"/>
      <c r="CB126" s="706"/>
      <c r="CC126" s="706"/>
      <c r="CD126" s="706"/>
      <c r="CE126" s="706"/>
      <c r="CF126" s="706"/>
      <c r="CG126" s="706"/>
      <c r="CH126" s="706"/>
      <c r="CI126" s="706"/>
      <c r="CJ126" s="706"/>
      <c r="CK126" s="706"/>
      <c r="CL126" s="706"/>
      <c r="CM126" s="706"/>
      <c r="CN126" s="706"/>
      <c r="CO126" s="706"/>
      <c r="CP126" s="706"/>
      <c r="CQ126" s="706"/>
      <c r="CR126" s="706"/>
      <c r="CS126" s="706"/>
      <c r="CT126" s="706"/>
      <c r="CU126" s="706"/>
      <c r="CV126" s="706"/>
      <c r="CW126" s="706"/>
      <c r="CX126" s="706"/>
      <c r="CY126" s="706"/>
      <c r="CZ126" s="706"/>
      <c r="DA126" s="706"/>
      <c r="DB126" s="706"/>
      <c r="DC126" s="706"/>
      <c r="DD126" s="706"/>
      <c r="DE126" s="706"/>
      <c r="DF126" s="706"/>
      <c r="DG126" s="706"/>
      <c r="DH126" s="706"/>
      <c r="DI126" s="706"/>
      <c r="DJ126" s="706"/>
      <c r="DK126" s="706"/>
      <c r="DL126" s="706"/>
      <c r="DM126" s="706"/>
      <c r="DN126" s="706"/>
      <c r="DO126" s="706"/>
      <c r="DP126" s="706"/>
      <c r="DQ126" s="706"/>
      <c r="DR126" s="706"/>
      <c r="DS126" s="706"/>
      <c r="DT126" s="706"/>
      <c r="DU126" s="706"/>
      <c r="DV126" s="706"/>
      <c r="DW126" s="706"/>
      <c r="DX126" s="706"/>
      <c r="DY126" s="706"/>
      <c r="DZ126" s="706"/>
      <c r="EA126" s="706"/>
      <c r="EB126" s="706"/>
      <c r="EC126" s="706"/>
      <c r="ED126" s="706"/>
      <c r="EE126" s="706"/>
      <c r="EF126" s="706"/>
      <c r="EG126" s="706"/>
      <c r="EH126" s="706"/>
      <c r="EI126" s="706"/>
      <c r="EJ126" s="706"/>
      <c r="EK126" s="706"/>
      <c r="EL126" s="706"/>
      <c r="EM126" s="706"/>
      <c r="EN126" s="706"/>
      <c r="EO126" s="706"/>
      <c r="EP126" s="706"/>
      <c r="EQ126" s="706"/>
      <c r="ER126" s="706"/>
      <c r="ES126" s="706"/>
      <c r="ET126" s="706"/>
      <c r="EU126" s="706"/>
      <c r="EV126" s="706"/>
      <c r="EW126" s="706"/>
      <c r="EX126" s="706"/>
      <c r="EY126" s="706"/>
      <c r="EZ126" s="706"/>
      <c r="FA126" s="706"/>
      <c r="FB126" s="706"/>
      <c r="FC126" s="706"/>
      <c r="FD126" s="706"/>
      <c r="FE126" s="706"/>
      <c r="FF126" s="706"/>
      <c r="FG126" s="706"/>
      <c r="FH126" s="706"/>
      <c r="FI126" s="706"/>
      <c r="FJ126" s="706"/>
      <c r="FK126" s="706"/>
      <c r="FL126" s="706"/>
      <c r="FM126" s="706"/>
      <c r="FN126" s="706"/>
      <c r="FO126" s="706"/>
      <c r="FP126" s="706"/>
      <c r="FQ126" s="706"/>
      <c r="FR126" s="706"/>
      <c r="FS126" s="706"/>
      <c r="FT126" s="706"/>
      <c r="FU126" s="706"/>
      <c r="FV126" s="706"/>
      <c r="FW126" s="706"/>
      <c r="FX126" s="706"/>
      <c r="FY126" s="706"/>
      <c r="FZ126" s="706"/>
      <c r="GA126" s="706"/>
      <c r="GB126" s="706"/>
      <c r="GC126" s="706"/>
      <c r="GD126" s="706"/>
      <c r="GE126" s="706"/>
      <c r="GF126" s="706"/>
      <c r="GG126" s="706"/>
      <c r="GH126" s="706"/>
      <c r="GI126" s="706"/>
      <c r="GJ126" s="706"/>
      <c r="GK126" s="706"/>
      <c r="GL126" s="706"/>
      <c r="GM126" s="706"/>
      <c r="GN126" s="706"/>
      <c r="GO126" s="706"/>
      <c r="GP126" s="706"/>
      <c r="GQ126" s="706"/>
      <c r="GR126" s="706"/>
      <c r="GS126" s="706"/>
      <c r="GT126" s="706"/>
      <c r="GU126" s="706"/>
      <c r="GV126" s="706"/>
      <c r="GW126" s="706"/>
      <c r="GX126" s="706"/>
      <c r="GY126" s="706"/>
      <c r="GZ126" s="706"/>
      <c r="HA126" s="706"/>
      <c r="HB126" s="706"/>
      <c r="HC126" s="706"/>
      <c r="HD126" s="706"/>
      <c r="HE126" s="706"/>
      <c r="HF126" s="706"/>
      <c r="HG126" s="706"/>
      <c r="HH126" s="706"/>
      <c r="HI126" s="706"/>
      <c r="HJ126" s="706"/>
      <c r="HK126" s="706"/>
      <c r="HL126" s="706"/>
      <c r="HM126" s="706"/>
      <c r="HN126" s="706"/>
      <c r="HO126" s="706"/>
      <c r="HP126" s="706"/>
      <c r="HQ126" s="706"/>
      <c r="HR126" s="706"/>
      <c r="HS126" s="706"/>
      <c r="HT126" s="706"/>
      <c r="HU126" s="706"/>
      <c r="HV126" s="706"/>
      <c r="HW126" s="706"/>
      <c r="HX126" s="706"/>
      <c r="HY126" s="706"/>
      <c r="HZ126" s="706"/>
      <c r="IA126" s="706"/>
      <c r="IB126" s="706"/>
      <c r="IC126" s="706"/>
      <c r="ID126" s="706"/>
      <c r="IE126" s="706"/>
      <c r="IF126" s="706"/>
      <c r="IG126" s="706"/>
      <c r="IH126" s="706"/>
      <c r="II126" s="706"/>
      <c r="IJ126" s="706"/>
      <c r="IK126" s="706"/>
      <c r="IL126" s="706"/>
      <c r="IM126" s="706"/>
      <c r="IN126" s="706"/>
      <c r="IO126" s="706"/>
      <c r="IP126" s="706"/>
      <c r="IQ126" s="706"/>
      <c r="IR126" s="706"/>
    </row>
    <row r="127" spans="1:252" s="705" customFormat="1" ht="84">
      <c r="A127" s="781" t="s">
        <v>661</v>
      </c>
      <c r="B127" s="842" t="s">
        <v>428</v>
      </c>
      <c r="C127" s="839" t="s">
        <v>76</v>
      </c>
      <c r="D127" s="840" t="s">
        <v>318</v>
      </c>
      <c r="E127" s="812"/>
      <c r="F127" s="813">
        <f>F128</f>
        <v>680</v>
      </c>
      <c r="G127" s="707"/>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706"/>
      <c r="AM127" s="706"/>
      <c r="AN127" s="706"/>
      <c r="AO127" s="706"/>
      <c r="AP127" s="706"/>
      <c r="AQ127" s="706"/>
      <c r="AR127" s="706"/>
      <c r="AS127" s="706"/>
      <c r="AT127" s="706"/>
      <c r="AU127" s="706"/>
      <c r="AV127" s="706"/>
      <c r="AW127" s="706"/>
      <c r="AX127" s="706"/>
      <c r="AY127" s="706"/>
      <c r="AZ127" s="706"/>
      <c r="BA127" s="706"/>
      <c r="BB127" s="706"/>
      <c r="BC127" s="706"/>
      <c r="BD127" s="706"/>
      <c r="BE127" s="706"/>
      <c r="BF127" s="706"/>
      <c r="BG127" s="706"/>
      <c r="BH127" s="706"/>
      <c r="BI127" s="706"/>
      <c r="BJ127" s="706"/>
      <c r="BK127" s="706"/>
      <c r="BL127" s="706"/>
      <c r="BM127" s="706"/>
      <c r="BN127" s="706"/>
      <c r="BO127" s="706"/>
      <c r="BP127" s="706"/>
      <c r="BQ127" s="706"/>
      <c r="BR127" s="706"/>
      <c r="BS127" s="706"/>
      <c r="BT127" s="706"/>
      <c r="BU127" s="706"/>
      <c r="BV127" s="706"/>
      <c r="BW127" s="706"/>
      <c r="BX127" s="706"/>
      <c r="BY127" s="706"/>
      <c r="BZ127" s="706"/>
      <c r="CA127" s="706"/>
      <c r="CB127" s="706"/>
      <c r="CC127" s="706"/>
      <c r="CD127" s="706"/>
      <c r="CE127" s="706"/>
      <c r="CF127" s="706"/>
      <c r="CG127" s="706"/>
      <c r="CH127" s="706"/>
      <c r="CI127" s="706"/>
      <c r="CJ127" s="706"/>
      <c r="CK127" s="706"/>
      <c r="CL127" s="706"/>
      <c r="CM127" s="706"/>
      <c r="CN127" s="706"/>
      <c r="CO127" s="706"/>
      <c r="CP127" s="706"/>
      <c r="CQ127" s="706"/>
      <c r="CR127" s="706"/>
      <c r="CS127" s="706"/>
      <c r="CT127" s="706"/>
      <c r="CU127" s="706"/>
      <c r="CV127" s="706"/>
      <c r="CW127" s="706"/>
      <c r="CX127" s="706"/>
      <c r="CY127" s="706"/>
      <c r="CZ127" s="706"/>
      <c r="DA127" s="706"/>
      <c r="DB127" s="706"/>
      <c r="DC127" s="706"/>
      <c r="DD127" s="706"/>
      <c r="DE127" s="706"/>
      <c r="DF127" s="706"/>
      <c r="DG127" s="706"/>
      <c r="DH127" s="706"/>
      <c r="DI127" s="706"/>
      <c r="DJ127" s="706"/>
      <c r="DK127" s="706"/>
      <c r="DL127" s="706"/>
      <c r="DM127" s="706"/>
      <c r="DN127" s="706"/>
      <c r="DO127" s="706"/>
      <c r="DP127" s="706"/>
      <c r="DQ127" s="706"/>
      <c r="DR127" s="706"/>
      <c r="DS127" s="706"/>
      <c r="DT127" s="706"/>
      <c r="DU127" s="706"/>
      <c r="DV127" s="706"/>
      <c r="DW127" s="706"/>
      <c r="DX127" s="706"/>
      <c r="DY127" s="706"/>
      <c r="DZ127" s="706"/>
      <c r="EA127" s="706"/>
      <c r="EB127" s="706"/>
      <c r="EC127" s="706"/>
      <c r="ED127" s="706"/>
      <c r="EE127" s="706"/>
      <c r="EF127" s="706"/>
      <c r="EG127" s="706"/>
      <c r="EH127" s="706"/>
      <c r="EI127" s="706"/>
      <c r="EJ127" s="706"/>
      <c r="EK127" s="706"/>
      <c r="EL127" s="706"/>
      <c r="EM127" s="706"/>
      <c r="EN127" s="706"/>
      <c r="EO127" s="706"/>
      <c r="EP127" s="706"/>
      <c r="EQ127" s="706"/>
      <c r="ER127" s="706"/>
      <c r="ES127" s="706"/>
      <c r="ET127" s="706"/>
      <c r="EU127" s="706"/>
      <c r="EV127" s="706"/>
      <c r="EW127" s="706"/>
      <c r="EX127" s="706"/>
      <c r="EY127" s="706"/>
      <c r="EZ127" s="706"/>
      <c r="FA127" s="706"/>
      <c r="FB127" s="706"/>
      <c r="FC127" s="706"/>
      <c r="FD127" s="706"/>
      <c r="FE127" s="706"/>
      <c r="FF127" s="706"/>
      <c r="FG127" s="706"/>
      <c r="FH127" s="706"/>
      <c r="FI127" s="706"/>
      <c r="FJ127" s="706"/>
      <c r="FK127" s="706"/>
      <c r="FL127" s="706"/>
      <c r="FM127" s="706"/>
      <c r="FN127" s="706"/>
      <c r="FO127" s="706"/>
      <c r="FP127" s="706"/>
      <c r="FQ127" s="706"/>
      <c r="FR127" s="706"/>
      <c r="FS127" s="706"/>
      <c r="FT127" s="706"/>
      <c r="FU127" s="706"/>
      <c r="FV127" s="706"/>
      <c r="FW127" s="706"/>
      <c r="FX127" s="706"/>
      <c r="FY127" s="706"/>
      <c r="FZ127" s="706"/>
      <c r="GA127" s="706"/>
      <c r="GB127" s="706"/>
      <c r="GC127" s="706"/>
      <c r="GD127" s="706"/>
      <c r="GE127" s="706"/>
      <c r="GF127" s="706"/>
      <c r="GG127" s="706"/>
      <c r="GH127" s="706"/>
      <c r="GI127" s="706"/>
      <c r="GJ127" s="706"/>
      <c r="GK127" s="706"/>
      <c r="GL127" s="706"/>
      <c r="GM127" s="706"/>
      <c r="GN127" s="706"/>
      <c r="GO127" s="706"/>
      <c r="GP127" s="706"/>
      <c r="GQ127" s="706"/>
      <c r="GR127" s="706"/>
      <c r="GS127" s="706"/>
      <c r="GT127" s="706"/>
      <c r="GU127" s="706"/>
      <c r="GV127" s="706"/>
      <c r="GW127" s="706"/>
      <c r="GX127" s="706"/>
      <c r="GY127" s="706"/>
      <c r="GZ127" s="706"/>
      <c r="HA127" s="706"/>
      <c r="HB127" s="706"/>
      <c r="HC127" s="706"/>
      <c r="HD127" s="706"/>
      <c r="HE127" s="706"/>
      <c r="HF127" s="706"/>
      <c r="HG127" s="706"/>
      <c r="HH127" s="706"/>
      <c r="HI127" s="706"/>
      <c r="HJ127" s="706"/>
      <c r="HK127" s="706"/>
      <c r="HL127" s="706"/>
      <c r="HM127" s="706"/>
      <c r="HN127" s="706"/>
      <c r="HO127" s="706"/>
      <c r="HP127" s="706"/>
      <c r="HQ127" s="706"/>
      <c r="HR127" s="706"/>
      <c r="HS127" s="706"/>
      <c r="HT127" s="706"/>
      <c r="HU127" s="706"/>
      <c r="HV127" s="706"/>
      <c r="HW127" s="706"/>
      <c r="HX127" s="706"/>
      <c r="HY127" s="706"/>
      <c r="HZ127" s="706"/>
      <c r="IA127" s="706"/>
      <c r="IB127" s="706"/>
      <c r="IC127" s="706"/>
      <c r="ID127" s="706"/>
      <c r="IE127" s="706"/>
      <c r="IF127" s="706"/>
      <c r="IG127" s="706"/>
      <c r="IH127" s="706"/>
      <c r="II127" s="706"/>
      <c r="IJ127" s="706"/>
      <c r="IK127" s="706"/>
      <c r="IL127" s="706"/>
      <c r="IM127" s="706"/>
      <c r="IN127" s="706"/>
      <c r="IO127" s="706"/>
      <c r="IP127" s="706"/>
      <c r="IQ127" s="706"/>
      <c r="IR127" s="706"/>
    </row>
    <row r="128" spans="1:252" s="705" customFormat="1" ht="42">
      <c r="A128" s="784" t="s">
        <v>423</v>
      </c>
      <c r="B128" s="685" t="s">
        <v>428</v>
      </c>
      <c r="C128" s="685" t="s">
        <v>76</v>
      </c>
      <c r="D128" s="806" t="s">
        <v>424</v>
      </c>
      <c r="E128" s="816"/>
      <c r="F128" s="817">
        <f>F129</f>
        <v>680</v>
      </c>
      <c r="G128" s="707"/>
      <c r="I128" s="706"/>
      <c r="J128" s="706"/>
      <c r="K128" s="706"/>
      <c r="L128" s="706"/>
      <c r="M128" s="706"/>
      <c r="N128" s="706"/>
      <c r="O128" s="706"/>
      <c r="P128" s="706"/>
      <c r="Q128" s="706"/>
      <c r="R128" s="706"/>
      <c r="S128" s="706"/>
      <c r="T128" s="706"/>
      <c r="U128" s="706"/>
      <c r="V128" s="706"/>
      <c r="W128" s="706"/>
      <c r="X128" s="706"/>
      <c r="Y128" s="706"/>
      <c r="Z128" s="706"/>
      <c r="AA128" s="706"/>
      <c r="AB128" s="706"/>
      <c r="AC128" s="706"/>
      <c r="AD128" s="706"/>
      <c r="AE128" s="706"/>
      <c r="AF128" s="706"/>
      <c r="AG128" s="706"/>
      <c r="AH128" s="706"/>
      <c r="AI128" s="706"/>
      <c r="AJ128" s="706"/>
      <c r="AK128" s="706"/>
      <c r="AL128" s="706"/>
      <c r="AM128" s="706"/>
      <c r="AN128" s="706"/>
      <c r="AO128" s="706"/>
      <c r="AP128" s="706"/>
      <c r="AQ128" s="706"/>
      <c r="AR128" s="706"/>
      <c r="AS128" s="706"/>
      <c r="AT128" s="706"/>
      <c r="AU128" s="706"/>
      <c r="AV128" s="706"/>
      <c r="AW128" s="706"/>
      <c r="AX128" s="706"/>
      <c r="AY128" s="706"/>
      <c r="AZ128" s="706"/>
      <c r="BA128" s="706"/>
      <c r="BB128" s="706"/>
      <c r="BC128" s="706"/>
      <c r="BD128" s="706"/>
      <c r="BE128" s="706"/>
      <c r="BF128" s="706"/>
      <c r="BG128" s="706"/>
      <c r="BH128" s="706"/>
      <c r="BI128" s="706"/>
      <c r="BJ128" s="706"/>
      <c r="BK128" s="706"/>
      <c r="BL128" s="706"/>
      <c r="BM128" s="706"/>
      <c r="BN128" s="706"/>
      <c r="BO128" s="706"/>
      <c r="BP128" s="706"/>
      <c r="BQ128" s="706"/>
      <c r="BR128" s="706"/>
      <c r="BS128" s="706"/>
      <c r="BT128" s="706"/>
      <c r="BU128" s="706"/>
      <c r="BV128" s="706"/>
      <c r="BW128" s="706"/>
      <c r="BX128" s="706"/>
      <c r="BY128" s="706"/>
      <c r="BZ128" s="706"/>
      <c r="CA128" s="706"/>
      <c r="CB128" s="706"/>
      <c r="CC128" s="706"/>
      <c r="CD128" s="706"/>
      <c r="CE128" s="706"/>
      <c r="CF128" s="706"/>
      <c r="CG128" s="706"/>
      <c r="CH128" s="706"/>
      <c r="CI128" s="706"/>
      <c r="CJ128" s="706"/>
      <c r="CK128" s="706"/>
      <c r="CL128" s="706"/>
      <c r="CM128" s="706"/>
      <c r="CN128" s="706"/>
      <c r="CO128" s="706"/>
      <c r="CP128" s="706"/>
      <c r="CQ128" s="706"/>
      <c r="CR128" s="706"/>
      <c r="CS128" s="706"/>
      <c r="CT128" s="706"/>
      <c r="CU128" s="706"/>
      <c r="CV128" s="706"/>
      <c r="CW128" s="706"/>
      <c r="CX128" s="706"/>
      <c r="CY128" s="706"/>
      <c r="CZ128" s="706"/>
      <c r="DA128" s="706"/>
      <c r="DB128" s="706"/>
      <c r="DC128" s="706"/>
      <c r="DD128" s="706"/>
      <c r="DE128" s="706"/>
      <c r="DF128" s="706"/>
      <c r="DG128" s="706"/>
      <c r="DH128" s="706"/>
      <c r="DI128" s="706"/>
      <c r="DJ128" s="706"/>
      <c r="DK128" s="706"/>
      <c r="DL128" s="706"/>
      <c r="DM128" s="706"/>
      <c r="DN128" s="706"/>
      <c r="DO128" s="706"/>
      <c r="DP128" s="706"/>
      <c r="DQ128" s="706"/>
      <c r="DR128" s="706"/>
      <c r="DS128" s="706"/>
      <c r="DT128" s="706"/>
      <c r="DU128" s="706"/>
      <c r="DV128" s="706"/>
      <c r="DW128" s="706"/>
      <c r="DX128" s="706"/>
      <c r="DY128" s="706"/>
      <c r="DZ128" s="706"/>
      <c r="EA128" s="706"/>
      <c r="EB128" s="706"/>
      <c r="EC128" s="706"/>
      <c r="ED128" s="706"/>
      <c r="EE128" s="706"/>
      <c r="EF128" s="706"/>
      <c r="EG128" s="706"/>
      <c r="EH128" s="706"/>
      <c r="EI128" s="706"/>
      <c r="EJ128" s="706"/>
      <c r="EK128" s="706"/>
      <c r="EL128" s="706"/>
      <c r="EM128" s="706"/>
      <c r="EN128" s="706"/>
      <c r="EO128" s="706"/>
      <c r="EP128" s="706"/>
      <c r="EQ128" s="706"/>
      <c r="ER128" s="706"/>
      <c r="ES128" s="706"/>
      <c r="ET128" s="706"/>
      <c r="EU128" s="706"/>
      <c r="EV128" s="706"/>
      <c r="EW128" s="706"/>
      <c r="EX128" s="706"/>
      <c r="EY128" s="706"/>
      <c r="EZ128" s="706"/>
      <c r="FA128" s="706"/>
      <c r="FB128" s="706"/>
      <c r="FC128" s="706"/>
      <c r="FD128" s="706"/>
      <c r="FE128" s="706"/>
      <c r="FF128" s="706"/>
      <c r="FG128" s="706"/>
      <c r="FH128" s="706"/>
      <c r="FI128" s="706"/>
      <c r="FJ128" s="706"/>
      <c r="FK128" s="706"/>
      <c r="FL128" s="706"/>
      <c r="FM128" s="706"/>
      <c r="FN128" s="706"/>
      <c r="FO128" s="706"/>
      <c r="FP128" s="706"/>
      <c r="FQ128" s="706"/>
      <c r="FR128" s="706"/>
      <c r="FS128" s="706"/>
      <c r="FT128" s="706"/>
      <c r="FU128" s="706"/>
      <c r="FV128" s="706"/>
      <c r="FW128" s="706"/>
      <c r="FX128" s="706"/>
      <c r="FY128" s="706"/>
      <c r="FZ128" s="706"/>
      <c r="GA128" s="706"/>
      <c r="GB128" s="706"/>
      <c r="GC128" s="706"/>
      <c r="GD128" s="706"/>
      <c r="GE128" s="706"/>
      <c r="GF128" s="706"/>
      <c r="GG128" s="706"/>
      <c r="GH128" s="706"/>
      <c r="GI128" s="706"/>
      <c r="GJ128" s="706"/>
      <c r="GK128" s="706"/>
      <c r="GL128" s="706"/>
      <c r="GM128" s="706"/>
      <c r="GN128" s="706"/>
      <c r="GO128" s="706"/>
      <c r="GP128" s="706"/>
      <c r="GQ128" s="706"/>
      <c r="GR128" s="706"/>
      <c r="GS128" s="706"/>
      <c r="GT128" s="706"/>
      <c r="GU128" s="706"/>
      <c r="GV128" s="706"/>
      <c r="GW128" s="706"/>
      <c r="GX128" s="706"/>
      <c r="GY128" s="706"/>
      <c r="GZ128" s="706"/>
      <c r="HA128" s="706"/>
      <c r="HB128" s="706"/>
      <c r="HC128" s="706"/>
      <c r="HD128" s="706"/>
      <c r="HE128" s="706"/>
      <c r="HF128" s="706"/>
      <c r="HG128" s="706"/>
      <c r="HH128" s="706"/>
      <c r="HI128" s="706"/>
      <c r="HJ128" s="706"/>
      <c r="HK128" s="706"/>
      <c r="HL128" s="706"/>
      <c r="HM128" s="706"/>
      <c r="HN128" s="706"/>
      <c r="HO128" s="706"/>
      <c r="HP128" s="706"/>
      <c r="HQ128" s="706"/>
      <c r="HR128" s="706"/>
      <c r="HS128" s="706"/>
      <c r="HT128" s="706"/>
      <c r="HU128" s="706"/>
      <c r="HV128" s="706"/>
      <c r="HW128" s="706"/>
      <c r="HX128" s="706"/>
      <c r="HY128" s="706"/>
      <c r="HZ128" s="706"/>
      <c r="IA128" s="706"/>
      <c r="IB128" s="706"/>
      <c r="IC128" s="706"/>
      <c r="ID128" s="706"/>
      <c r="IE128" s="706"/>
      <c r="IF128" s="706"/>
      <c r="IG128" s="706"/>
      <c r="IH128" s="706"/>
      <c r="II128" s="706"/>
      <c r="IJ128" s="706"/>
      <c r="IK128" s="706"/>
      <c r="IL128" s="706"/>
      <c r="IM128" s="706"/>
      <c r="IN128" s="706"/>
      <c r="IO128" s="706"/>
      <c r="IP128" s="706"/>
      <c r="IQ128" s="706"/>
      <c r="IR128" s="706"/>
    </row>
    <row r="129" spans="1:252" s="705" customFormat="1" ht="63">
      <c r="A129" s="781" t="s">
        <v>82</v>
      </c>
      <c r="B129" s="838" t="s">
        <v>428</v>
      </c>
      <c r="C129" s="839" t="s">
        <v>76</v>
      </c>
      <c r="D129" s="843" t="s">
        <v>424</v>
      </c>
      <c r="E129" s="816" t="s">
        <v>77</v>
      </c>
      <c r="F129" s="817">
        <f>'прил 7'!H97</f>
        <v>680</v>
      </c>
      <c r="G129" s="707"/>
      <c r="I129" s="706"/>
      <c r="J129" s="706"/>
      <c r="K129" s="706"/>
      <c r="L129" s="706"/>
      <c r="M129" s="706"/>
      <c r="N129" s="706"/>
      <c r="O129" s="706"/>
      <c r="P129" s="706"/>
      <c r="Q129" s="706"/>
      <c r="R129" s="706"/>
      <c r="S129" s="706"/>
      <c r="T129" s="706"/>
      <c r="U129" s="706"/>
      <c r="V129" s="706"/>
      <c r="W129" s="706"/>
      <c r="X129" s="706"/>
      <c r="Y129" s="706"/>
      <c r="Z129" s="706"/>
      <c r="AA129" s="706"/>
      <c r="AB129" s="706"/>
      <c r="AC129" s="706"/>
      <c r="AD129" s="706"/>
      <c r="AE129" s="706"/>
      <c r="AF129" s="706"/>
      <c r="AG129" s="706"/>
      <c r="AH129" s="706"/>
      <c r="AI129" s="706"/>
      <c r="AJ129" s="706"/>
      <c r="AK129" s="706"/>
      <c r="AL129" s="706"/>
      <c r="AM129" s="706"/>
      <c r="AN129" s="706"/>
      <c r="AO129" s="706"/>
      <c r="AP129" s="706"/>
      <c r="AQ129" s="706"/>
      <c r="AR129" s="706"/>
      <c r="AS129" s="706"/>
      <c r="AT129" s="706"/>
      <c r="AU129" s="706"/>
      <c r="AV129" s="706"/>
      <c r="AW129" s="706"/>
      <c r="AX129" s="706"/>
      <c r="AY129" s="706"/>
      <c r="AZ129" s="706"/>
      <c r="BA129" s="706"/>
      <c r="BB129" s="706"/>
      <c r="BC129" s="706"/>
      <c r="BD129" s="706"/>
      <c r="BE129" s="706"/>
      <c r="BF129" s="706"/>
      <c r="BG129" s="706"/>
      <c r="BH129" s="706"/>
      <c r="BI129" s="706"/>
      <c r="BJ129" s="706"/>
      <c r="BK129" s="706"/>
      <c r="BL129" s="706"/>
      <c r="BM129" s="706"/>
      <c r="BN129" s="706"/>
      <c r="BO129" s="706"/>
      <c r="BP129" s="706"/>
      <c r="BQ129" s="706"/>
      <c r="BR129" s="706"/>
      <c r="BS129" s="706"/>
      <c r="BT129" s="706"/>
      <c r="BU129" s="706"/>
      <c r="BV129" s="706"/>
      <c r="BW129" s="706"/>
      <c r="BX129" s="706"/>
      <c r="BY129" s="706"/>
      <c r="BZ129" s="706"/>
      <c r="CA129" s="706"/>
      <c r="CB129" s="706"/>
      <c r="CC129" s="706"/>
      <c r="CD129" s="706"/>
      <c r="CE129" s="706"/>
      <c r="CF129" s="706"/>
      <c r="CG129" s="706"/>
      <c r="CH129" s="706"/>
      <c r="CI129" s="706"/>
      <c r="CJ129" s="706"/>
      <c r="CK129" s="706"/>
      <c r="CL129" s="706"/>
      <c r="CM129" s="706"/>
      <c r="CN129" s="706"/>
      <c r="CO129" s="706"/>
      <c r="CP129" s="706"/>
      <c r="CQ129" s="706"/>
      <c r="CR129" s="706"/>
      <c r="CS129" s="706"/>
      <c r="CT129" s="706"/>
      <c r="CU129" s="706"/>
      <c r="CV129" s="706"/>
      <c r="CW129" s="706"/>
      <c r="CX129" s="706"/>
      <c r="CY129" s="706"/>
      <c r="CZ129" s="706"/>
      <c r="DA129" s="706"/>
      <c r="DB129" s="706"/>
      <c r="DC129" s="706"/>
      <c r="DD129" s="706"/>
      <c r="DE129" s="706"/>
      <c r="DF129" s="706"/>
      <c r="DG129" s="706"/>
      <c r="DH129" s="706"/>
      <c r="DI129" s="706"/>
      <c r="DJ129" s="706"/>
      <c r="DK129" s="706"/>
      <c r="DL129" s="706"/>
      <c r="DM129" s="706"/>
      <c r="DN129" s="706"/>
      <c r="DO129" s="706"/>
      <c r="DP129" s="706"/>
      <c r="DQ129" s="706"/>
      <c r="DR129" s="706"/>
      <c r="DS129" s="706"/>
      <c r="DT129" s="706"/>
      <c r="DU129" s="706"/>
      <c r="DV129" s="706"/>
      <c r="DW129" s="706"/>
      <c r="DX129" s="706"/>
      <c r="DY129" s="706"/>
      <c r="DZ129" s="706"/>
      <c r="EA129" s="706"/>
      <c r="EB129" s="706"/>
      <c r="EC129" s="706"/>
      <c r="ED129" s="706"/>
      <c r="EE129" s="706"/>
      <c r="EF129" s="706"/>
      <c r="EG129" s="706"/>
      <c r="EH129" s="706"/>
      <c r="EI129" s="706"/>
      <c r="EJ129" s="706"/>
      <c r="EK129" s="706"/>
      <c r="EL129" s="706"/>
      <c r="EM129" s="706"/>
      <c r="EN129" s="706"/>
      <c r="EO129" s="706"/>
      <c r="EP129" s="706"/>
      <c r="EQ129" s="706"/>
      <c r="ER129" s="706"/>
      <c r="ES129" s="706"/>
      <c r="ET129" s="706"/>
      <c r="EU129" s="706"/>
      <c r="EV129" s="706"/>
      <c r="EW129" s="706"/>
      <c r="EX129" s="706"/>
      <c r="EY129" s="706"/>
      <c r="EZ129" s="706"/>
      <c r="FA129" s="706"/>
      <c r="FB129" s="706"/>
      <c r="FC129" s="706"/>
      <c r="FD129" s="706"/>
      <c r="FE129" s="706"/>
      <c r="FF129" s="706"/>
      <c r="FG129" s="706"/>
      <c r="FH129" s="706"/>
      <c r="FI129" s="706"/>
      <c r="FJ129" s="706"/>
      <c r="FK129" s="706"/>
      <c r="FL129" s="706"/>
      <c r="FM129" s="706"/>
      <c r="FN129" s="706"/>
      <c r="FO129" s="706"/>
      <c r="FP129" s="706"/>
      <c r="FQ129" s="706"/>
      <c r="FR129" s="706"/>
      <c r="FS129" s="706"/>
      <c r="FT129" s="706"/>
      <c r="FU129" s="706"/>
      <c r="FV129" s="706"/>
      <c r="FW129" s="706"/>
      <c r="FX129" s="706"/>
      <c r="FY129" s="706"/>
      <c r="FZ129" s="706"/>
      <c r="GA129" s="706"/>
      <c r="GB129" s="706"/>
      <c r="GC129" s="706"/>
      <c r="GD129" s="706"/>
      <c r="GE129" s="706"/>
      <c r="GF129" s="706"/>
      <c r="GG129" s="706"/>
      <c r="GH129" s="706"/>
      <c r="GI129" s="706"/>
      <c r="GJ129" s="706"/>
      <c r="GK129" s="706"/>
      <c r="GL129" s="706"/>
      <c r="GM129" s="706"/>
      <c r="GN129" s="706"/>
      <c r="GO129" s="706"/>
      <c r="GP129" s="706"/>
      <c r="GQ129" s="706"/>
      <c r="GR129" s="706"/>
      <c r="GS129" s="706"/>
      <c r="GT129" s="706"/>
      <c r="GU129" s="706"/>
      <c r="GV129" s="706"/>
      <c r="GW129" s="706"/>
      <c r="GX129" s="706"/>
      <c r="GY129" s="706"/>
      <c r="GZ129" s="706"/>
      <c r="HA129" s="706"/>
      <c r="HB129" s="706"/>
      <c r="HC129" s="706"/>
      <c r="HD129" s="706"/>
      <c r="HE129" s="706"/>
      <c r="HF129" s="706"/>
      <c r="HG129" s="706"/>
      <c r="HH129" s="706"/>
      <c r="HI129" s="706"/>
      <c r="HJ129" s="706"/>
      <c r="HK129" s="706"/>
      <c r="HL129" s="706"/>
      <c r="HM129" s="706"/>
      <c r="HN129" s="706"/>
      <c r="HO129" s="706"/>
      <c r="HP129" s="706"/>
      <c r="HQ129" s="706"/>
      <c r="HR129" s="706"/>
      <c r="HS129" s="706"/>
      <c r="HT129" s="706"/>
      <c r="HU129" s="706"/>
      <c r="HV129" s="706"/>
      <c r="HW129" s="706"/>
      <c r="HX129" s="706"/>
      <c r="HY129" s="706"/>
      <c r="HZ129" s="706"/>
      <c r="IA129" s="706"/>
      <c r="IB129" s="706"/>
      <c r="IC129" s="706"/>
      <c r="ID129" s="706"/>
      <c r="IE129" s="706"/>
      <c r="IF129" s="706"/>
      <c r="IG129" s="706"/>
      <c r="IH129" s="706"/>
      <c r="II129" s="706"/>
      <c r="IJ129" s="706"/>
      <c r="IK129" s="706"/>
      <c r="IL129" s="706"/>
      <c r="IM129" s="706"/>
      <c r="IN129" s="706"/>
      <c r="IO129" s="706"/>
      <c r="IP129" s="706"/>
      <c r="IQ129" s="706"/>
      <c r="IR129" s="706"/>
    </row>
    <row r="130" spans="1:6" s="169" customFormat="1" ht="106.5" customHeight="1">
      <c r="A130" s="790" t="str">
        <f>'прил 7'!A144</f>
        <v>Основное мероприятие: Осуществление переданных полномочий от муниципального района сельским поселениям в сфере участия в профилактике терроризма и экстремизма, а также минимизации и (или) ликвидации последствий проявлений терроризма и экстремизма в границах поселения</v>
      </c>
      <c r="B130" s="685" t="s">
        <v>428</v>
      </c>
      <c r="C130" s="685" t="s">
        <v>102</v>
      </c>
      <c r="D130" s="807" t="s">
        <v>318</v>
      </c>
      <c r="E130" s="823"/>
      <c r="F130" s="813">
        <f>F131</f>
        <v>9291</v>
      </c>
    </row>
    <row r="131" spans="1:6" s="169" customFormat="1" ht="42">
      <c r="A131" s="786" t="s">
        <v>157</v>
      </c>
      <c r="B131" s="838" t="s">
        <v>428</v>
      </c>
      <c r="C131" s="839" t="s">
        <v>102</v>
      </c>
      <c r="D131" s="840" t="s">
        <v>436</v>
      </c>
      <c r="E131" s="812"/>
      <c r="F131" s="813">
        <f>F132</f>
        <v>9291</v>
      </c>
    </row>
    <row r="132" spans="1:6" s="169" customFormat="1" ht="42">
      <c r="A132" s="782" t="s">
        <v>432</v>
      </c>
      <c r="B132" s="685" t="s">
        <v>428</v>
      </c>
      <c r="C132" s="685" t="s">
        <v>102</v>
      </c>
      <c r="D132" s="807" t="s">
        <v>436</v>
      </c>
      <c r="E132" s="812" t="s">
        <v>84</v>
      </c>
      <c r="F132" s="813">
        <f>'прил 7'!H146</f>
        <v>9291</v>
      </c>
    </row>
    <row r="133" spans="1:6" s="169" customFormat="1" ht="105" hidden="1">
      <c r="A133" s="788" t="s">
        <v>437</v>
      </c>
      <c r="B133" s="663" t="s">
        <v>428</v>
      </c>
      <c r="C133" s="663" t="s">
        <v>81</v>
      </c>
      <c r="D133" s="798" t="s">
        <v>318</v>
      </c>
      <c r="E133" s="823"/>
      <c r="F133" s="813">
        <f>F134</f>
        <v>0</v>
      </c>
    </row>
    <row r="134" spans="1:6" s="169" customFormat="1" ht="42" hidden="1">
      <c r="A134" s="786" t="s">
        <v>157</v>
      </c>
      <c r="B134" s="663" t="s">
        <v>428</v>
      </c>
      <c r="C134" s="663" t="s">
        <v>81</v>
      </c>
      <c r="D134" s="798" t="s">
        <v>436</v>
      </c>
      <c r="E134" s="812"/>
      <c r="F134" s="813">
        <f>F135</f>
        <v>0</v>
      </c>
    </row>
    <row r="135" spans="1:6" s="169" customFormat="1" ht="42" hidden="1">
      <c r="A135" s="782" t="s">
        <v>432</v>
      </c>
      <c r="B135" s="684" t="s">
        <v>428</v>
      </c>
      <c r="C135" s="684" t="s">
        <v>81</v>
      </c>
      <c r="D135" s="797" t="s">
        <v>436</v>
      </c>
      <c r="E135" s="812" t="s">
        <v>84</v>
      </c>
      <c r="F135" s="813">
        <v>0</v>
      </c>
    </row>
    <row r="136" spans="1:6" s="169" customFormat="1" ht="102">
      <c r="A136" s="779" t="s">
        <v>723</v>
      </c>
      <c r="B136" s="835" t="s">
        <v>158</v>
      </c>
      <c r="C136" s="836" t="s">
        <v>316</v>
      </c>
      <c r="D136" s="844" t="s">
        <v>318</v>
      </c>
      <c r="E136" s="809"/>
      <c r="F136" s="811">
        <f>+F137</f>
        <v>36450</v>
      </c>
    </row>
    <row r="137" spans="1:6" s="169" customFormat="1" ht="63">
      <c r="A137" s="781" t="s">
        <v>609</v>
      </c>
      <c r="B137" s="685" t="s">
        <v>159</v>
      </c>
      <c r="C137" s="685" t="s">
        <v>316</v>
      </c>
      <c r="D137" s="807" t="s">
        <v>318</v>
      </c>
      <c r="E137" s="812"/>
      <c r="F137" s="813">
        <f>F138</f>
        <v>36450</v>
      </c>
    </row>
    <row r="138" spans="1:6" s="169" customFormat="1" ht="210">
      <c r="A138" s="781" t="s">
        <v>562</v>
      </c>
      <c r="B138" s="838" t="s">
        <v>159</v>
      </c>
      <c r="C138" s="839" t="s">
        <v>75</v>
      </c>
      <c r="D138" s="840" t="s">
        <v>318</v>
      </c>
      <c r="E138" s="812"/>
      <c r="F138" s="813">
        <f>F141+F143+F139+F145</f>
        <v>36450</v>
      </c>
    </row>
    <row r="139" spans="1:6" s="169" customFormat="1" ht="84">
      <c r="A139" s="782" t="s">
        <v>565</v>
      </c>
      <c r="B139" s="685" t="s">
        <v>159</v>
      </c>
      <c r="C139" s="685" t="s">
        <v>75</v>
      </c>
      <c r="D139" s="807" t="s">
        <v>434</v>
      </c>
      <c r="E139" s="907"/>
      <c r="F139" s="813">
        <f>+F140</f>
        <v>4918</v>
      </c>
    </row>
    <row r="140" spans="1:6" s="169" customFormat="1" ht="42">
      <c r="A140" s="781" t="s">
        <v>432</v>
      </c>
      <c r="B140" s="857" t="s">
        <v>159</v>
      </c>
      <c r="C140" s="847" t="s">
        <v>75</v>
      </c>
      <c r="D140" s="909" t="s">
        <v>434</v>
      </c>
      <c r="E140" s="825" t="s">
        <v>84</v>
      </c>
      <c r="F140" s="826">
        <f>'прил 7'!H128</f>
        <v>4918</v>
      </c>
    </row>
    <row r="141" spans="1:6" s="169" customFormat="1" ht="63">
      <c r="A141" s="782" t="s">
        <v>326</v>
      </c>
      <c r="B141" s="681" t="s">
        <v>159</v>
      </c>
      <c r="C141" s="681" t="s">
        <v>75</v>
      </c>
      <c r="D141" s="805" t="s">
        <v>327</v>
      </c>
      <c r="E141" s="908"/>
      <c r="F141" s="813">
        <f>+F142</f>
        <v>0</v>
      </c>
    </row>
    <row r="142" spans="1:6" s="169" customFormat="1" ht="21">
      <c r="A142" s="782" t="s">
        <v>83</v>
      </c>
      <c r="B142" s="684" t="s">
        <v>159</v>
      </c>
      <c r="C142" s="684" t="s">
        <v>75</v>
      </c>
      <c r="D142" s="797" t="s">
        <v>327</v>
      </c>
      <c r="E142" s="812" t="s">
        <v>84</v>
      </c>
      <c r="F142" s="813">
        <v>0</v>
      </c>
    </row>
    <row r="143" spans="1:6" s="169" customFormat="1" ht="42">
      <c r="A143" s="782" t="s">
        <v>329</v>
      </c>
      <c r="B143" s="838" t="s">
        <v>159</v>
      </c>
      <c r="C143" s="839" t="s">
        <v>75</v>
      </c>
      <c r="D143" s="840" t="s">
        <v>328</v>
      </c>
      <c r="E143" s="812"/>
      <c r="F143" s="813">
        <f>+F144</f>
        <v>30000</v>
      </c>
    </row>
    <row r="144" spans="1:6" s="169" customFormat="1" ht="42">
      <c r="A144" s="782" t="s">
        <v>432</v>
      </c>
      <c r="B144" s="838" t="s">
        <v>159</v>
      </c>
      <c r="C144" s="839" t="s">
        <v>75</v>
      </c>
      <c r="D144" s="840" t="s">
        <v>328</v>
      </c>
      <c r="E144" s="812" t="s">
        <v>84</v>
      </c>
      <c r="F144" s="813">
        <f>'прил 7'!H136</f>
        <v>30000</v>
      </c>
    </row>
    <row r="145" spans="1:6" s="169" customFormat="1" ht="42">
      <c r="A145" s="784" t="s">
        <v>423</v>
      </c>
      <c r="B145" s="685" t="s">
        <v>159</v>
      </c>
      <c r="C145" s="685" t="s">
        <v>75</v>
      </c>
      <c r="D145" s="806" t="s">
        <v>424</v>
      </c>
      <c r="E145" s="816"/>
      <c r="F145" s="817">
        <f>F146</f>
        <v>1532</v>
      </c>
    </row>
    <row r="146" spans="1:6" s="169" customFormat="1" ht="89.25" customHeight="1">
      <c r="A146" s="781" t="s">
        <v>82</v>
      </c>
      <c r="B146" s="838" t="s">
        <v>159</v>
      </c>
      <c r="C146" s="839" t="s">
        <v>75</v>
      </c>
      <c r="D146" s="843" t="s">
        <v>424</v>
      </c>
      <c r="E146" s="816" t="s">
        <v>77</v>
      </c>
      <c r="F146" s="817">
        <f>'прил 7'!H102</f>
        <v>1532</v>
      </c>
    </row>
    <row r="147" spans="1:6" s="169" customFormat="1" ht="102">
      <c r="A147" s="779" t="s">
        <v>939</v>
      </c>
      <c r="B147" s="729" t="s">
        <v>691</v>
      </c>
      <c r="C147" s="690" t="s">
        <v>316</v>
      </c>
      <c r="D147" s="837" t="s">
        <v>318</v>
      </c>
      <c r="E147" s="809"/>
      <c r="F147" s="811">
        <f>+F148</f>
        <v>3500</v>
      </c>
    </row>
    <row r="148" spans="1:6" s="169" customFormat="1" ht="42">
      <c r="A148" s="785" t="s">
        <v>688</v>
      </c>
      <c r="B148" s="846" t="s">
        <v>692</v>
      </c>
      <c r="C148" s="847" t="s">
        <v>316</v>
      </c>
      <c r="D148" s="848" t="s">
        <v>318</v>
      </c>
      <c r="E148" s="818"/>
      <c r="F148" s="819">
        <f>F149</f>
        <v>3500</v>
      </c>
    </row>
    <row r="149" spans="1:6" s="169" customFormat="1" ht="42">
      <c r="A149" s="785" t="s">
        <v>689</v>
      </c>
      <c r="B149" s="721" t="s">
        <v>692</v>
      </c>
      <c r="C149" s="721" t="s">
        <v>75</v>
      </c>
      <c r="D149" s="845" t="s">
        <v>318</v>
      </c>
      <c r="E149" s="818"/>
      <c r="F149" s="819">
        <f>F150</f>
        <v>3500</v>
      </c>
    </row>
    <row r="150" spans="1:6" s="169" customFormat="1" ht="42">
      <c r="A150" s="785" t="s">
        <v>690</v>
      </c>
      <c r="B150" s="846" t="s">
        <v>692</v>
      </c>
      <c r="C150" s="847" t="s">
        <v>75</v>
      </c>
      <c r="D150" s="848" t="s">
        <v>693</v>
      </c>
      <c r="E150" s="818"/>
      <c r="F150" s="817">
        <f>F151</f>
        <v>3500</v>
      </c>
    </row>
    <row r="151" spans="1:6" s="169" customFormat="1" ht="42">
      <c r="A151" s="782" t="s">
        <v>432</v>
      </c>
      <c r="B151" s="846" t="s">
        <v>692</v>
      </c>
      <c r="C151" s="847" t="s">
        <v>75</v>
      </c>
      <c r="D151" s="848" t="s">
        <v>693</v>
      </c>
      <c r="E151" s="820" t="s">
        <v>84</v>
      </c>
      <c r="F151" s="819">
        <f>'прил 7'!H180</f>
        <v>3500</v>
      </c>
    </row>
    <row r="152" spans="1:6" s="169" customFormat="1" ht="60.75" hidden="1">
      <c r="A152" s="780" t="s">
        <v>728</v>
      </c>
      <c r="B152" s="690" t="s">
        <v>160</v>
      </c>
      <c r="C152" s="690" t="s">
        <v>316</v>
      </c>
      <c r="D152" s="851" t="s">
        <v>318</v>
      </c>
      <c r="E152" s="827"/>
      <c r="F152" s="828">
        <f>F153</f>
        <v>0</v>
      </c>
    </row>
    <row r="153" spans="1:6" s="169" customFormat="1" ht="21" hidden="1">
      <c r="A153" s="782" t="s">
        <v>729</v>
      </c>
      <c r="B153" s="838" t="s">
        <v>161</v>
      </c>
      <c r="C153" s="839" t="s">
        <v>316</v>
      </c>
      <c r="D153" s="843" t="s">
        <v>318</v>
      </c>
      <c r="E153" s="816"/>
      <c r="F153" s="817">
        <f>F154</f>
        <v>0</v>
      </c>
    </row>
    <row r="154" spans="1:6" s="169" customFormat="1" ht="54.75" customHeight="1" hidden="1">
      <c r="A154" s="782" t="s">
        <v>730</v>
      </c>
      <c r="B154" s="936" t="s">
        <v>161</v>
      </c>
      <c r="C154" s="685" t="s">
        <v>75</v>
      </c>
      <c r="D154" s="916" t="s">
        <v>318</v>
      </c>
      <c r="E154" s="816"/>
      <c r="F154" s="817">
        <f>F157+F155</f>
        <v>0</v>
      </c>
    </row>
    <row r="155" spans="1:6" s="169" customFormat="1" ht="37.5" customHeight="1" hidden="1">
      <c r="A155" s="782" t="str">
        <f>'прил 7'!A229</f>
        <v>Обеспечение комплексного развития сельских территорий</v>
      </c>
      <c r="B155" s="838" t="s">
        <v>161</v>
      </c>
      <c r="C155" s="839" t="s">
        <v>311</v>
      </c>
      <c r="D155" s="843" t="s">
        <v>768</v>
      </c>
      <c r="E155" s="816"/>
      <c r="F155" s="817">
        <f>'прил 7'!H233</f>
        <v>0</v>
      </c>
    </row>
    <row r="156" spans="1:6" s="169" customFormat="1" ht="57.75" customHeight="1" hidden="1">
      <c r="A156" s="782" t="str">
        <f>'прил 7'!A230</f>
        <v>Закупка товаров, работ и услуг для обеспечения государственных (муниципальных) нужд</v>
      </c>
      <c r="B156" s="936" t="s">
        <v>161</v>
      </c>
      <c r="C156" s="685" t="s">
        <v>75</v>
      </c>
      <c r="D156" s="937" t="s">
        <v>768</v>
      </c>
      <c r="E156" s="816" t="s">
        <v>84</v>
      </c>
      <c r="F156" s="817">
        <f>'прил 7'!H234</f>
        <v>0</v>
      </c>
    </row>
    <row r="157" spans="1:6" s="169" customFormat="1" ht="21" hidden="1">
      <c r="A157" s="782" t="s">
        <v>731</v>
      </c>
      <c r="B157" s="838" t="s">
        <v>161</v>
      </c>
      <c r="C157" s="839" t="s">
        <v>75</v>
      </c>
      <c r="D157" s="843" t="s">
        <v>732</v>
      </c>
      <c r="E157" s="816"/>
      <c r="F157" s="817">
        <f>F158</f>
        <v>0</v>
      </c>
    </row>
    <row r="158" spans="1:6" s="169" customFormat="1" ht="42" hidden="1">
      <c r="A158" s="782" t="s">
        <v>432</v>
      </c>
      <c r="B158" s="852" t="s">
        <v>161</v>
      </c>
      <c r="C158" s="685" t="s">
        <v>75</v>
      </c>
      <c r="D158" s="937" t="s">
        <v>732</v>
      </c>
      <c r="E158" s="816" t="s">
        <v>84</v>
      </c>
      <c r="F158" s="817">
        <f>'прил 7'!H232</f>
        <v>0</v>
      </c>
    </row>
    <row r="159" spans="1:6" s="169" customFormat="1" ht="60.75">
      <c r="A159" s="787" t="s">
        <v>938</v>
      </c>
      <c r="B159" s="835" t="s">
        <v>534</v>
      </c>
      <c r="C159" s="836"/>
      <c r="D159" s="844" t="s">
        <v>138</v>
      </c>
      <c r="E159" s="821"/>
      <c r="F159" s="822">
        <f>F160</f>
        <v>1586976</v>
      </c>
    </row>
    <row r="160" spans="1:6" s="169" customFormat="1" ht="42">
      <c r="A160" s="791" t="s">
        <v>521</v>
      </c>
      <c r="B160" s="685" t="s">
        <v>535</v>
      </c>
      <c r="C160" s="685" t="s">
        <v>316</v>
      </c>
      <c r="D160" s="807" t="s">
        <v>318</v>
      </c>
      <c r="E160" s="823"/>
      <c r="F160" s="824">
        <f>F161+F164+F167</f>
        <v>1586976</v>
      </c>
    </row>
    <row r="161" spans="1:6" s="169" customFormat="1" ht="42">
      <c r="A161" s="784" t="str">
        <f>'прил 7'!A237</f>
        <v>Основное мероприятие «Региональный проект «Формирование комфортной городской среды»</v>
      </c>
      <c r="B161" s="838" t="s">
        <v>535</v>
      </c>
      <c r="C161" s="839" t="s">
        <v>684</v>
      </c>
      <c r="D161" s="843" t="s">
        <v>318</v>
      </c>
      <c r="E161" s="816"/>
      <c r="F161" s="817">
        <f>F162</f>
        <v>1524469</v>
      </c>
    </row>
    <row r="162" spans="1:6" s="169" customFormat="1" ht="21">
      <c r="A162" s="784" t="str">
        <f>'прил 7'!A240</f>
        <v>Реализация программ формирования современной городской среды</v>
      </c>
      <c r="B162" s="910" t="str">
        <f>'прил 7'!D240</f>
        <v>24 1</v>
      </c>
      <c r="C162" s="910" t="str">
        <f>'прил 7'!E240</f>
        <v>F2</v>
      </c>
      <c r="D162" s="910" t="str">
        <f>'прил 7'!F240</f>
        <v>55550</v>
      </c>
      <c r="E162" s="816"/>
      <c r="F162" s="817">
        <f>F163</f>
        <v>1524469</v>
      </c>
    </row>
    <row r="163" spans="1:6" s="169" customFormat="1" ht="42">
      <c r="A163" s="782" t="s">
        <v>432</v>
      </c>
      <c r="B163" s="910" t="str">
        <f>'прил 7'!D241</f>
        <v>24 1</v>
      </c>
      <c r="C163" s="910" t="str">
        <f>'прил 7'!E241</f>
        <v>F2</v>
      </c>
      <c r="D163" s="910" t="str">
        <f>'прил 7'!F241</f>
        <v>55550</v>
      </c>
      <c r="E163" s="817" t="str">
        <f>'прил 7'!G241</f>
        <v>200</v>
      </c>
      <c r="F163" s="817">
        <f>'прил 7'!H241</f>
        <v>1524469</v>
      </c>
    </row>
    <row r="164" spans="1:6" s="169" customFormat="1" ht="63">
      <c r="A164" s="784" t="s">
        <v>522</v>
      </c>
      <c r="B164" s="838" t="s">
        <v>535</v>
      </c>
      <c r="C164" s="839" t="s">
        <v>75</v>
      </c>
      <c r="D164" s="843" t="s">
        <v>318</v>
      </c>
      <c r="E164" s="817"/>
      <c r="F164" s="817">
        <f>'прил 7'!H242</f>
        <v>62507</v>
      </c>
    </row>
    <row r="165" spans="1:6" s="169" customFormat="1" ht="42">
      <c r="A165" s="782" t="str">
        <f>'прил 7'!A243</f>
        <v>Реализация программ формирования современной городской среды за счет местного бюджета</v>
      </c>
      <c r="B165" s="938" t="str">
        <f>'прил 7'!D243</f>
        <v>24 1</v>
      </c>
      <c r="C165" s="938" t="str">
        <f>'прил 7'!E243</f>
        <v>01</v>
      </c>
      <c r="D165" s="938" t="str">
        <f>'прил 7'!F243</f>
        <v>C5550</v>
      </c>
      <c r="E165" s="938"/>
      <c r="F165" s="817">
        <f>'прил 7'!H243</f>
        <v>62507</v>
      </c>
    </row>
    <row r="166" spans="1:6" s="169" customFormat="1" ht="42">
      <c r="A166" s="782" t="str">
        <f>'прил 7'!A244</f>
        <v>Закупка товаров, работ и услуг для обеспечения государственных (муниципальных) нужд</v>
      </c>
      <c r="B166" s="938" t="str">
        <f>'прил 7'!D244</f>
        <v>24 1</v>
      </c>
      <c r="C166" s="938" t="str">
        <f>'прил 7'!E244</f>
        <v>01</v>
      </c>
      <c r="D166" s="938" t="str">
        <f>'прил 7'!F244</f>
        <v>C5550</v>
      </c>
      <c r="E166" s="938" t="str">
        <f>'прил 7'!G244</f>
        <v>200</v>
      </c>
      <c r="F166" s="817">
        <f>'прил 7'!H244</f>
        <v>62507</v>
      </c>
    </row>
    <row r="167" spans="1:6" s="169" customFormat="1" ht="63" hidden="1">
      <c r="A167" s="782" t="str">
        <f>'прил 7'!A245</f>
        <v>Основное мероприятие «Увековечение памяти погибших на территории Ивановского сельсовета Рыльского района Курской области при защите Отечества на 2019 - 2024 годы"</v>
      </c>
      <c r="B167" s="938" t="str">
        <f>'прил 7'!D245</f>
        <v>24 1</v>
      </c>
      <c r="C167" s="938" t="str">
        <f>'прил 7'!E245</f>
        <v>02</v>
      </c>
      <c r="D167" s="939" t="s">
        <v>318</v>
      </c>
      <c r="E167" s="938"/>
      <c r="F167" s="817">
        <f>'прил 7'!H245</f>
        <v>0</v>
      </c>
    </row>
    <row r="168" spans="1:6" s="169" customFormat="1" ht="42" hidden="1">
      <c r="A168" s="782" t="str">
        <f>'прил 7'!A246</f>
        <v> Реализация мероприятий федеральной целевой программы "Увековечение памяти погибших при защите Отечества на 2019 - 2024 годы</v>
      </c>
      <c r="B168" s="938" t="str">
        <f>'прил 7'!D246</f>
        <v>24 1</v>
      </c>
      <c r="C168" s="938" t="str">
        <f>'прил 7'!E246</f>
        <v>02</v>
      </c>
      <c r="D168" s="938" t="str">
        <f>'прил 7'!F246</f>
        <v>R2990</v>
      </c>
      <c r="E168" s="938"/>
      <c r="F168" s="817">
        <f>'прил 7'!H246</f>
        <v>0</v>
      </c>
    </row>
    <row r="169" spans="1:6" s="169" customFormat="1" ht="42" hidden="1">
      <c r="A169" s="782" t="str">
        <f>'прил 7'!A247</f>
        <v>Закупка товаров, работ и услуг для обеспечения государственных (муниципальных) нужд</v>
      </c>
      <c r="B169" s="938" t="str">
        <f>'прил 7'!D247</f>
        <v>24 1</v>
      </c>
      <c r="C169" s="938" t="str">
        <f>'прил 7'!E247</f>
        <v>02</v>
      </c>
      <c r="D169" s="938" t="str">
        <f>'прил 7'!F247</f>
        <v>R2990</v>
      </c>
      <c r="E169" s="938" t="str">
        <f>'прил 7'!G247</f>
        <v>200</v>
      </c>
      <c r="F169" s="817">
        <f>'прил 7'!H247</f>
        <v>0</v>
      </c>
    </row>
    <row r="170" spans="1:6" s="169" customFormat="1" ht="42" hidden="1">
      <c r="A170" s="782" t="str">
        <f>'прил 7'!A248</f>
        <v>Реализация мероприятий федеральной целевой программы "Увековечение памяти погибших при защите Отечества на 2019 - 2024 годы</v>
      </c>
      <c r="B170" s="938" t="str">
        <f>'прил 7'!D248</f>
        <v>24 1</v>
      </c>
      <c r="C170" s="938" t="str">
        <f>'прил 7'!E248</f>
        <v>02</v>
      </c>
      <c r="D170" s="938" t="str">
        <f>'прил 7'!F248</f>
        <v>L2990</v>
      </c>
      <c r="E170" s="938"/>
      <c r="F170" s="817">
        <f>'прил 7'!H248</f>
        <v>0</v>
      </c>
    </row>
    <row r="171" spans="1:6" s="169" customFormat="1" ht="42" hidden="1">
      <c r="A171" s="782" t="str">
        <f>'прил 7'!A249</f>
        <v>Закупка товаров, работ и услуг для обеспечения государственных (муниципальных) нужд</v>
      </c>
      <c r="B171" s="938" t="str">
        <f>'прил 7'!D249</f>
        <v>24 1</v>
      </c>
      <c r="C171" s="938" t="str">
        <f>'прил 7'!E249</f>
        <v>02</v>
      </c>
      <c r="D171" s="938" t="str">
        <f>'прил 7'!F249</f>
        <v>L2990</v>
      </c>
      <c r="E171" s="938" t="str">
        <f>'прил 7'!G249</f>
        <v>200</v>
      </c>
      <c r="F171" s="817">
        <f>'прил 7'!H249</f>
        <v>0</v>
      </c>
    </row>
    <row r="172" spans="1:6" s="169" customFormat="1" ht="20.25">
      <c r="A172" s="792" t="s">
        <v>163</v>
      </c>
      <c r="B172" s="835" t="s">
        <v>162</v>
      </c>
      <c r="C172" s="836" t="s">
        <v>316</v>
      </c>
      <c r="D172" s="855" t="s">
        <v>318</v>
      </c>
      <c r="E172" s="827"/>
      <c r="F172" s="828">
        <f>+F173</f>
        <v>810000</v>
      </c>
    </row>
    <row r="173" spans="1:6" ht="21">
      <c r="A173" s="784" t="s">
        <v>165</v>
      </c>
      <c r="B173" s="685" t="s">
        <v>164</v>
      </c>
      <c r="C173" s="685" t="s">
        <v>316</v>
      </c>
      <c r="D173" s="806" t="s">
        <v>318</v>
      </c>
      <c r="E173" s="816"/>
      <c r="F173" s="817">
        <f>+F174</f>
        <v>810000</v>
      </c>
    </row>
    <row r="174" spans="1:6" ht="42">
      <c r="A174" s="784" t="s">
        <v>142</v>
      </c>
      <c r="B174" s="838" t="s">
        <v>164</v>
      </c>
      <c r="C174" s="839" t="s">
        <v>316</v>
      </c>
      <c r="D174" s="843" t="s">
        <v>317</v>
      </c>
      <c r="E174" s="816"/>
      <c r="F174" s="817">
        <f>+F175</f>
        <v>810000</v>
      </c>
    </row>
    <row r="175" spans="1:6" ht="79.5" customHeight="1">
      <c r="A175" s="781" t="s">
        <v>82</v>
      </c>
      <c r="B175" s="685" t="s">
        <v>164</v>
      </c>
      <c r="C175" s="685" t="s">
        <v>316</v>
      </c>
      <c r="D175" s="806" t="s">
        <v>317</v>
      </c>
      <c r="E175" s="816" t="s">
        <v>77</v>
      </c>
      <c r="F175" s="817">
        <f>'прил 7'!H18</f>
        <v>810000</v>
      </c>
    </row>
    <row r="176" spans="1:6" ht="20.25">
      <c r="A176" s="792" t="s">
        <v>167</v>
      </c>
      <c r="B176" s="835" t="s">
        <v>166</v>
      </c>
      <c r="C176" s="836" t="s">
        <v>316</v>
      </c>
      <c r="D176" s="855" t="s">
        <v>318</v>
      </c>
      <c r="E176" s="827"/>
      <c r="F176" s="828">
        <f>+F177</f>
        <v>1805700</v>
      </c>
    </row>
    <row r="177" spans="1:6" ht="21">
      <c r="A177" s="784" t="s">
        <v>169</v>
      </c>
      <c r="B177" s="685" t="s">
        <v>168</v>
      </c>
      <c r="C177" s="685" t="s">
        <v>316</v>
      </c>
      <c r="D177" s="806" t="s">
        <v>318</v>
      </c>
      <c r="E177" s="816"/>
      <c r="F177" s="817">
        <f>+F178</f>
        <v>1805700</v>
      </c>
    </row>
    <row r="178" spans="1:6" ht="48" customHeight="1">
      <c r="A178" s="784" t="s">
        <v>142</v>
      </c>
      <c r="B178" s="838" t="s">
        <v>168</v>
      </c>
      <c r="C178" s="839" t="s">
        <v>316</v>
      </c>
      <c r="D178" s="843" t="s">
        <v>317</v>
      </c>
      <c r="E178" s="816"/>
      <c r="F178" s="817">
        <f>SUM(F179:F181)</f>
        <v>1805700</v>
      </c>
    </row>
    <row r="179" spans="1:6" ht="87" customHeight="1">
      <c r="A179" s="781" t="s">
        <v>82</v>
      </c>
      <c r="B179" s="838" t="s">
        <v>168</v>
      </c>
      <c r="C179" s="839" t="s">
        <v>316</v>
      </c>
      <c r="D179" s="843" t="s">
        <v>317</v>
      </c>
      <c r="E179" s="816" t="s">
        <v>77</v>
      </c>
      <c r="F179" s="817">
        <f>'прил 7'!H23</f>
        <v>1750518</v>
      </c>
    </row>
    <row r="180" spans="1:6" ht="42">
      <c r="A180" s="782" t="s">
        <v>432</v>
      </c>
      <c r="B180" s="685" t="s">
        <v>168</v>
      </c>
      <c r="C180" s="685" t="s">
        <v>316</v>
      </c>
      <c r="D180" s="806" t="s">
        <v>317</v>
      </c>
      <c r="E180" s="816" t="s">
        <v>84</v>
      </c>
      <c r="F180" s="817">
        <f>'прил 7'!H24</f>
        <v>25200</v>
      </c>
    </row>
    <row r="181" spans="1:6" ht="21">
      <c r="A181" s="782" t="s">
        <v>85</v>
      </c>
      <c r="B181" s="838" t="s">
        <v>168</v>
      </c>
      <c r="C181" s="839" t="s">
        <v>316</v>
      </c>
      <c r="D181" s="843" t="s">
        <v>317</v>
      </c>
      <c r="E181" s="816" t="s">
        <v>86</v>
      </c>
      <c r="F181" s="817">
        <f>'прил 7'!H25</f>
        <v>29982</v>
      </c>
    </row>
    <row r="182" spans="1:6" ht="40.5">
      <c r="A182" s="792" t="s">
        <v>171</v>
      </c>
      <c r="B182" s="690" t="s">
        <v>170</v>
      </c>
      <c r="C182" s="690" t="s">
        <v>316</v>
      </c>
      <c r="D182" s="851" t="s">
        <v>318</v>
      </c>
      <c r="E182" s="827"/>
      <c r="F182" s="828">
        <f>F183</f>
        <v>36000</v>
      </c>
    </row>
    <row r="183" spans="1:6" ht="21">
      <c r="A183" s="793" t="s">
        <v>177</v>
      </c>
      <c r="B183" s="838" t="s">
        <v>176</v>
      </c>
      <c r="C183" s="839" t="s">
        <v>316</v>
      </c>
      <c r="D183" s="843" t="s">
        <v>318</v>
      </c>
      <c r="E183" s="816"/>
      <c r="F183" s="817">
        <f>+F184</f>
        <v>36000</v>
      </c>
    </row>
    <row r="184" spans="1:6" ht="42">
      <c r="A184" s="794" t="s">
        <v>599</v>
      </c>
      <c r="B184" s="685" t="s">
        <v>176</v>
      </c>
      <c r="C184" s="685" t="s">
        <v>316</v>
      </c>
      <c r="D184" s="721" t="s">
        <v>600</v>
      </c>
      <c r="E184" s="816"/>
      <c r="F184" s="817">
        <f>F185</f>
        <v>36000</v>
      </c>
    </row>
    <row r="185" spans="1:6" ht="21">
      <c r="A185" s="795" t="s">
        <v>88</v>
      </c>
      <c r="B185" s="838" t="s">
        <v>176</v>
      </c>
      <c r="C185" s="839" t="s">
        <v>316</v>
      </c>
      <c r="D185" s="856" t="s">
        <v>600</v>
      </c>
      <c r="E185" s="816" t="s">
        <v>89</v>
      </c>
      <c r="F185" s="817">
        <f>'прил 7'!H30</f>
        <v>36000</v>
      </c>
    </row>
    <row r="186" spans="1:6" ht="42" hidden="1">
      <c r="A186" s="782" t="s">
        <v>432</v>
      </c>
      <c r="B186" s="681" t="s">
        <v>172</v>
      </c>
      <c r="C186" s="681" t="s">
        <v>316</v>
      </c>
      <c r="D186" s="799" t="s">
        <v>317</v>
      </c>
      <c r="E186" s="816" t="s">
        <v>84</v>
      </c>
      <c r="F186" s="817">
        <f>'прил 7'!H31</f>
        <v>0</v>
      </c>
    </row>
    <row r="187" spans="1:6" ht="20.25">
      <c r="A187" s="779" t="s">
        <v>181</v>
      </c>
      <c r="B187" s="729" t="s">
        <v>180</v>
      </c>
      <c r="C187" s="690" t="s">
        <v>316</v>
      </c>
      <c r="D187" s="837" t="s">
        <v>318</v>
      </c>
      <c r="E187" s="809"/>
      <c r="F187" s="811">
        <f>F188+F198</f>
        <v>496507</v>
      </c>
    </row>
    <row r="188" spans="1:6" ht="21">
      <c r="A188" s="781" t="s">
        <v>183</v>
      </c>
      <c r="B188" s="842" t="s">
        <v>182</v>
      </c>
      <c r="C188" s="839" t="s">
        <v>316</v>
      </c>
      <c r="D188" s="840" t="s">
        <v>318</v>
      </c>
      <c r="E188" s="812"/>
      <c r="F188" s="813">
        <f>F189+F191+F195+F193</f>
        <v>496507</v>
      </c>
    </row>
    <row r="189" spans="1:6" ht="21">
      <c r="A189" s="782" t="s">
        <v>307</v>
      </c>
      <c r="B189" s="776" t="s">
        <v>182</v>
      </c>
      <c r="C189" s="685" t="s">
        <v>316</v>
      </c>
      <c r="D189" s="807" t="s">
        <v>322</v>
      </c>
      <c r="E189" s="812"/>
      <c r="F189" s="813">
        <f>F190</f>
        <v>230000</v>
      </c>
    </row>
    <row r="190" spans="1:6" ht="42">
      <c r="A190" s="782" t="s">
        <v>432</v>
      </c>
      <c r="B190" s="842" t="s">
        <v>182</v>
      </c>
      <c r="C190" s="839" t="s">
        <v>316</v>
      </c>
      <c r="D190" s="840" t="s">
        <v>322</v>
      </c>
      <c r="E190" s="812" t="s">
        <v>84</v>
      </c>
      <c r="F190" s="813">
        <f>'прил 7'!H106</f>
        <v>230000</v>
      </c>
    </row>
    <row r="191" spans="1:6" ht="21">
      <c r="A191" s="782" t="s">
        <v>246</v>
      </c>
      <c r="B191" s="776" t="s">
        <v>182</v>
      </c>
      <c r="C191" s="685" t="s">
        <v>316</v>
      </c>
      <c r="D191" s="807" t="s">
        <v>323</v>
      </c>
      <c r="E191" s="812"/>
      <c r="F191" s="813">
        <f>F192</f>
        <v>30000</v>
      </c>
    </row>
    <row r="192" spans="1:6" ht="42">
      <c r="A192" s="782" t="s">
        <v>432</v>
      </c>
      <c r="B192" s="842" t="s">
        <v>182</v>
      </c>
      <c r="C192" s="839" t="s">
        <v>316</v>
      </c>
      <c r="D192" s="840" t="s">
        <v>323</v>
      </c>
      <c r="E192" s="812" t="s">
        <v>84</v>
      </c>
      <c r="F192" s="813">
        <f>'прил 7'!H108</f>
        <v>30000</v>
      </c>
    </row>
    <row r="193" spans="1:6" ht="42">
      <c r="A193" s="784" t="s">
        <v>550</v>
      </c>
      <c r="B193" s="685" t="s">
        <v>182</v>
      </c>
      <c r="C193" s="685" t="s">
        <v>316</v>
      </c>
      <c r="D193" s="806" t="s">
        <v>551</v>
      </c>
      <c r="E193" s="816"/>
      <c r="F193" s="817">
        <f>SUM(F194:F194)</f>
        <v>13340</v>
      </c>
    </row>
    <row r="194" spans="1:6" ht="21">
      <c r="A194" s="782" t="s">
        <v>88</v>
      </c>
      <c r="B194" s="838" t="s">
        <v>182</v>
      </c>
      <c r="C194" s="839" t="s">
        <v>316</v>
      </c>
      <c r="D194" s="843" t="s">
        <v>551</v>
      </c>
      <c r="E194" s="816" t="s">
        <v>89</v>
      </c>
      <c r="F194" s="817">
        <f>'прил 7'!H48</f>
        <v>13340</v>
      </c>
    </row>
    <row r="195" spans="1:6" ht="42">
      <c r="A195" s="786" t="s">
        <v>184</v>
      </c>
      <c r="B195" s="685" t="s">
        <v>182</v>
      </c>
      <c r="C195" s="685" t="s">
        <v>316</v>
      </c>
      <c r="D195" s="807" t="s">
        <v>325</v>
      </c>
      <c r="E195" s="823"/>
      <c r="F195" s="813">
        <f>F196+F197</f>
        <v>223167</v>
      </c>
    </row>
    <row r="196" spans="1:6" ht="94.5" customHeight="1">
      <c r="A196" s="781" t="s">
        <v>82</v>
      </c>
      <c r="B196" s="838" t="s">
        <v>182</v>
      </c>
      <c r="C196" s="839" t="s">
        <v>316</v>
      </c>
      <c r="D196" s="840" t="s">
        <v>325</v>
      </c>
      <c r="E196" s="812" t="s">
        <v>77</v>
      </c>
      <c r="F196" s="813">
        <f>'прил 7'!H120</f>
        <v>223167</v>
      </c>
    </row>
    <row r="197" spans="1:6" ht="42" hidden="1">
      <c r="A197" s="781" t="s">
        <v>432</v>
      </c>
      <c r="B197" s="681" t="s">
        <v>182</v>
      </c>
      <c r="C197" s="681" t="s">
        <v>316</v>
      </c>
      <c r="D197" s="805" t="s">
        <v>325</v>
      </c>
      <c r="E197" s="812" t="s">
        <v>84</v>
      </c>
      <c r="F197" s="813">
        <f>'прил 7'!H121</f>
        <v>0</v>
      </c>
    </row>
    <row r="198" spans="1:6" ht="21" hidden="1">
      <c r="A198" s="784" t="s">
        <v>186</v>
      </c>
      <c r="B198" s="663" t="s">
        <v>185</v>
      </c>
      <c r="C198" s="663"/>
      <c r="D198" s="804" t="s">
        <v>318</v>
      </c>
      <c r="E198" s="816"/>
      <c r="F198" s="817">
        <f>+F199</f>
        <v>0</v>
      </c>
    </row>
    <row r="199" spans="1:6" ht="21" hidden="1">
      <c r="A199" s="784" t="s">
        <v>188</v>
      </c>
      <c r="B199" s="663" t="s">
        <v>185</v>
      </c>
      <c r="C199" s="663"/>
      <c r="D199" s="804" t="s">
        <v>549</v>
      </c>
      <c r="E199" s="816"/>
      <c r="F199" s="817">
        <f>+F200</f>
        <v>0</v>
      </c>
    </row>
    <row r="200" spans="1:6" ht="13.5" customHeight="1" hidden="1">
      <c r="A200" s="782" t="s">
        <v>83</v>
      </c>
      <c r="B200" s="684" t="s">
        <v>185</v>
      </c>
      <c r="C200" s="684"/>
      <c r="D200" s="803" t="s">
        <v>549</v>
      </c>
      <c r="E200" s="812" t="s">
        <v>84</v>
      </c>
      <c r="F200" s="829">
        <v>0</v>
      </c>
    </row>
    <row r="201" spans="1:6" s="1017" customFormat="1" ht="22.5" customHeight="1">
      <c r="A201" s="780" t="str">
        <f>'прил 7'!A54</f>
        <v>Резервные фонды органов местного самоуправления</v>
      </c>
      <c r="B201" s="690" t="s">
        <v>189</v>
      </c>
      <c r="C201" s="690" t="s">
        <v>316</v>
      </c>
      <c r="D201" s="851" t="s">
        <v>318</v>
      </c>
      <c r="E201" s="809"/>
      <c r="F201" s="1016">
        <v>30000</v>
      </c>
    </row>
    <row r="202" spans="1:6" ht="22.5" customHeight="1">
      <c r="A202" s="782" t="str">
        <f>'прил 7'!A55</f>
        <v>Резервные фонды </v>
      </c>
      <c r="B202" s="685" t="s">
        <v>190</v>
      </c>
      <c r="C202" s="685" t="s">
        <v>316</v>
      </c>
      <c r="D202" s="806" t="s">
        <v>318</v>
      </c>
      <c r="E202" s="812"/>
      <c r="F202" s="829">
        <v>30000</v>
      </c>
    </row>
    <row r="203" spans="1:6" ht="22.5" customHeight="1">
      <c r="A203" s="782" t="str">
        <f>'прил 7'!A56</f>
        <v>Резервный фонд местной администрации</v>
      </c>
      <c r="B203" s="685" t="s">
        <v>190</v>
      </c>
      <c r="C203" s="685" t="s">
        <v>316</v>
      </c>
      <c r="D203" s="806" t="s">
        <v>928</v>
      </c>
      <c r="E203" s="812"/>
      <c r="F203" s="829">
        <v>30000</v>
      </c>
    </row>
    <row r="204" spans="1:6" ht="22.5" customHeight="1">
      <c r="A204" s="782" t="str">
        <f>'прил 7'!A57</f>
        <v>Иные бюджетные ассигнования</v>
      </c>
      <c r="B204" s="685" t="s">
        <v>190</v>
      </c>
      <c r="C204" s="685" t="s">
        <v>316</v>
      </c>
      <c r="D204" s="806" t="s">
        <v>928</v>
      </c>
      <c r="E204" s="812" t="s">
        <v>86</v>
      </c>
      <c r="F204" s="829">
        <v>30000</v>
      </c>
    </row>
    <row r="205" spans="1:6" ht="40.5">
      <c r="A205" s="787" t="s">
        <v>228</v>
      </c>
      <c r="B205" s="835" t="s">
        <v>227</v>
      </c>
      <c r="C205" s="836" t="s">
        <v>316</v>
      </c>
      <c r="D205" s="844" t="s">
        <v>318</v>
      </c>
      <c r="E205" s="809"/>
      <c r="F205" s="811">
        <f>+F206</f>
        <v>3665432</v>
      </c>
    </row>
    <row r="206" spans="1:6" ht="84">
      <c r="A206" s="786" t="s">
        <v>229</v>
      </c>
      <c r="B206" s="685" t="s">
        <v>230</v>
      </c>
      <c r="C206" s="685" t="s">
        <v>316</v>
      </c>
      <c r="D206" s="807" t="s">
        <v>318</v>
      </c>
      <c r="E206" s="812"/>
      <c r="F206" s="813">
        <f>+F207</f>
        <v>3665432</v>
      </c>
    </row>
    <row r="207" spans="1:6" ht="42">
      <c r="A207" s="782" t="s">
        <v>140</v>
      </c>
      <c r="B207" s="838" t="s">
        <v>230</v>
      </c>
      <c r="C207" s="839" t="s">
        <v>316</v>
      </c>
      <c r="D207" s="840" t="s">
        <v>324</v>
      </c>
      <c r="E207" s="812"/>
      <c r="F207" s="813">
        <f>SUM(F208:F210)</f>
        <v>3665432</v>
      </c>
    </row>
    <row r="208" spans="1:6" ht="83.25" customHeight="1">
      <c r="A208" s="781" t="s">
        <v>82</v>
      </c>
      <c r="B208" s="685" t="s">
        <v>230</v>
      </c>
      <c r="C208" s="685" t="s">
        <v>316</v>
      </c>
      <c r="D208" s="807" t="s">
        <v>324</v>
      </c>
      <c r="E208" s="812" t="s">
        <v>77</v>
      </c>
      <c r="F208" s="813">
        <f>'прил 7'!H112</f>
        <v>3065559</v>
      </c>
    </row>
    <row r="209" spans="1:6" ht="42">
      <c r="A209" s="782" t="s">
        <v>432</v>
      </c>
      <c r="B209" s="838" t="s">
        <v>230</v>
      </c>
      <c r="C209" s="839" t="s">
        <v>316</v>
      </c>
      <c r="D209" s="840" t="s">
        <v>324</v>
      </c>
      <c r="E209" s="812" t="s">
        <v>84</v>
      </c>
      <c r="F209" s="813">
        <f>'прил 7'!H113</f>
        <v>594653</v>
      </c>
    </row>
    <row r="210" spans="1:6" ht="21">
      <c r="A210" s="782" t="s">
        <v>85</v>
      </c>
      <c r="B210" s="838" t="s">
        <v>230</v>
      </c>
      <c r="C210" s="839" t="s">
        <v>316</v>
      </c>
      <c r="D210" s="840" t="s">
        <v>324</v>
      </c>
      <c r="E210" s="812" t="s">
        <v>86</v>
      </c>
      <c r="F210" s="813">
        <f>'прил 7'!H114</f>
        <v>5220</v>
      </c>
    </row>
    <row r="211" spans="2:4" ht="18">
      <c r="B211" s="709"/>
      <c r="C211" s="13"/>
      <c r="D211" s="442"/>
    </row>
  </sheetData>
  <sheetProtection/>
  <mergeCells count="8">
    <mergeCell ref="A5:F5"/>
    <mergeCell ref="A8:F8"/>
    <mergeCell ref="A1:F1"/>
    <mergeCell ref="A2:F2"/>
    <mergeCell ref="A3:F3"/>
    <mergeCell ref="A4:F4"/>
    <mergeCell ref="A6:F6"/>
    <mergeCell ref="A7:F7"/>
  </mergeCells>
  <printOptions/>
  <pageMargins left="0.7086614173228347" right="0.1968503937007874" top="0.3937007874015748" bottom="0.31496062992125984" header="0.31496062992125984" footer="0.2362204724409449"/>
  <pageSetup blackAndWhite="1" fitToHeight="10" fitToWidth="1" horizontalDpi="600" verticalDpi="600" orientation="portrait" paperSize="9" scale="59"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IT166"/>
  <sheetViews>
    <sheetView view="pageBreakPreview" zoomScale="60" zoomScaleNormal="70" zoomScalePageLayoutView="0" workbookViewId="0" topLeftCell="A121">
      <selection activeCell="A101" sqref="A101"/>
    </sheetView>
  </sheetViews>
  <sheetFormatPr defaultColWidth="9.140625" defaultRowHeight="15"/>
  <cols>
    <col min="1" max="1" width="133.00390625" style="9" customWidth="1"/>
    <col min="2" max="3" width="9.140625" style="7" customWidth="1"/>
    <col min="4" max="4" width="10.28125" style="8" customWidth="1"/>
    <col min="5" max="5" width="9.140625" style="18" customWidth="1"/>
    <col min="6" max="6" width="19.00390625" style="18" customWidth="1"/>
    <col min="7" max="7" width="20.8515625" style="443" customWidth="1"/>
    <col min="8" max="8" width="17.421875" style="276" customWidth="1"/>
    <col min="9" max="9" width="17.421875" style="1" customWidth="1"/>
    <col min="10" max="37" width="9.140625" style="1" customWidth="1"/>
  </cols>
  <sheetData>
    <row r="1" spans="1:7" s="279" customFormat="1" ht="15.75" customHeight="1">
      <c r="A1" s="1023" t="s">
        <v>483</v>
      </c>
      <c r="B1" s="1023"/>
      <c r="C1" s="1023"/>
      <c r="D1" s="1023"/>
      <c r="E1" s="1023"/>
      <c r="F1" s="1023"/>
      <c r="G1" s="1023"/>
    </row>
    <row r="2" spans="1:7" s="279" customFormat="1" ht="15.75" customHeight="1">
      <c r="A2" s="1023" t="s">
        <v>210</v>
      </c>
      <c r="B2" s="1023"/>
      <c r="C2" s="1023"/>
      <c r="D2" s="1023"/>
      <c r="E2" s="1023"/>
      <c r="F2" s="1023"/>
      <c r="G2" s="1023"/>
    </row>
    <row r="3" spans="1:7" s="279" customFormat="1" ht="15.75" customHeight="1">
      <c r="A3" s="1023" t="s">
        <v>482</v>
      </c>
      <c r="B3" s="1023"/>
      <c r="C3" s="1023"/>
      <c r="D3" s="1023"/>
      <c r="E3" s="1023"/>
      <c r="F3" s="1023"/>
      <c r="G3" s="1023"/>
    </row>
    <row r="4" spans="1:7" s="280" customFormat="1" ht="16.5" customHeight="1">
      <c r="A4" s="1025" t="s">
        <v>369</v>
      </c>
      <c r="B4" s="1025"/>
      <c r="C4" s="1025"/>
      <c r="D4" s="1025"/>
      <c r="E4" s="1025"/>
      <c r="F4" s="1025"/>
      <c r="G4" s="1025"/>
    </row>
    <row r="5" spans="1:7" s="280" customFormat="1" ht="16.5" customHeight="1">
      <c r="A5" s="1025" t="s">
        <v>477</v>
      </c>
      <c r="B5" s="1025"/>
      <c r="C5" s="1025"/>
      <c r="D5" s="1025"/>
      <c r="E5" s="1025"/>
      <c r="F5" s="1025"/>
      <c r="G5" s="1025"/>
    </row>
    <row r="6" spans="1:7" s="280" customFormat="1" ht="16.5" customHeight="1">
      <c r="A6" s="1052"/>
      <c r="B6" s="1052"/>
      <c r="C6" s="1052"/>
      <c r="D6" s="1052"/>
      <c r="E6" s="1052"/>
      <c r="F6" s="604"/>
      <c r="G6" s="402"/>
    </row>
    <row r="7" spans="1:7" s="280" customFormat="1" ht="16.5" customHeight="1">
      <c r="A7" s="1062" t="s">
        <v>312</v>
      </c>
      <c r="B7" s="1062"/>
      <c r="C7" s="1062"/>
      <c r="D7" s="1062"/>
      <c r="E7" s="1062"/>
      <c r="F7" s="605"/>
      <c r="G7" s="402"/>
    </row>
    <row r="8" spans="1:7" s="280" customFormat="1" ht="66" customHeight="1">
      <c r="A8" s="1048" t="s">
        <v>458</v>
      </c>
      <c r="B8" s="1048"/>
      <c r="C8" s="1048"/>
      <c r="D8" s="1048"/>
      <c r="E8" s="1048"/>
      <c r="F8" s="1048"/>
      <c r="G8" s="1048"/>
    </row>
    <row r="9" spans="1:7" s="5" customFormat="1" ht="17.25">
      <c r="A9" s="286"/>
      <c r="B9" s="287"/>
      <c r="C9" s="287"/>
      <c r="D9" s="287"/>
      <c r="E9" s="317"/>
      <c r="F9" s="317"/>
      <c r="G9" s="578" t="s">
        <v>319</v>
      </c>
    </row>
    <row r="10" spans="1:37" s="37" customFormat="1" ht="54" customHeight="1">
      <c r="A10" s="318" t="s">
        <v>136</v>
      </c>
      <c r="B10" s="319" t="s">
        <v>135</v>
      </c>
      <c r="C10" s="574"/>
      <c r="D10" s="320"/>
      <c r="E10" s="321" t="s">
        <v>73</v>
      </c>
      <c r="F10" s="321" t="s">
        <v>420</v>
      </c>
      <c r="G10" s="572" t="s">
        <v>421</v>
      </c>
      <c r="H10" s="27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row>
    <row r="11" spans="1:37" s="170" customFormat="1" ht="18">
      <c r="A11" s="163" t="s">
        <v>78</v>
      </c>
      <c r="B11" s="166"/>
      <c r="C11" s="444"/>
      <c r="D11" s="167"/>
      <c r="E11" s="168"/>
      <c r="F11" s="573">
        <f>F12+F35+F46+F51+F68+F79+F87+F99+F114+F136+F140+F146+F151+F160+F125</f>
        <v>10673256</v>
      </c>
      <c r="G11" s="573">
        <f>G12+G35+G46+G51+G68+G79+G87+G99+G114+G136+G140+G146+G151+G160+G125</f>
        <v>10556982</v>
      </c>
      <c r="H11" s="285">
        <f>'прил6 (2)'!I11</f>
        <v>10673256</v>
      </c>
      <c r="I11" s="285">
        <f>'прил6 (2)'!J11</f>
        <v>10678200</v>
      </c>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row>
    <row r="12" spans="1:8" s="124" customFormat="1" ht="49.5" customHeight="1">
      <c r="A12" s="262" t="s">
        <v>490</v>
      </c>
      <c r="B12" s="355" t="s">
        <v>137</v>
      </c>
      <c r="C12" s="399" t="s">
        <v>316</v>
      </c>
      <c r="D12" s="143" t="s">
        <v>318</v>
      </c>
      <c r="E12" s="263"/>
      <c r="F12" s="414">
        <f>F13+F23+F31</f>
        <v>2836853</v>
      </c>
      <c r="G12" s="414">
        <f>G13+G23+G31</f>
        <v>2836853</v>
      </c>
      <c r="H12" s="81"/>
    </row>
    <row r="13" spans="1:8" s="124" customFormat="1" ht="88.5" customHeight="1">
      <c r="A13" s="48" t="s">
        <v>496</v>
      </c>
      <c r="B13" s="366" t="s">
        <v>139</v>
      </c>
      <c r="C13" s="469" t="s">
        <v>316</v>
      </c>
      <c r="D13" s="127" t="s">
        <v>318</v>
      </c>
      <c r="E13" s="78"/>
      <c r="F13" s="416">
        <f>F14</f>
        <v>2836853</v>
      </c>
      <c r="G13" s="416">
        <f>G14</f>
        <v>2836853</v>
      </c>
      <c r="H13" s="81"/>
    </row>
    <row r="14" spans="1:8" s="124" customFormat="1" ht="32.25" customHeight="1">
      <c r="A14" s="498" t="s">
        <v>351</v>
      </c>
      <c r="B14" s="538" t="s">
        <v>139</v>
      </c>
      <c r="C14" s="539" t="s">
        <v>75</v>
      </c>
      <c r="D14" s="540" t="s">
        <v>318</v>
      </c>
      <c r="E14" s="479"/>
      <c r="F14" s="480">
        <f>F15+F19+F21</f>
        <v>2836853</v>
      </c>
      <c r="G14" s="480">
        <f>G15+G19+G21</f>
        <v>2836853</v>
      </c>
      <c r="H14" s="81"/>
    </row>
    <row r="15" spans="1:8" s="124" customFormat="1" ht="42" customHeight="1">
      <c r="A15" s="82" t="s">
        <v>140</v>
      </c>
      <c r="B15" s="358" t="s">
        <v>139</v>
      </c>
      <c r="C15" s="462" t="s">
        <v>75</v>
      </c>
      <c r="D15" s="264" t="s">
        <v>324</v>
      </c>
      <c r="E15" s="212"/>
      <c r="F15" s="417">
        <f>SUM(F16:F18)</f>
        <v>2836853</v>
      </c>
      <c r="G15" s="417">
        <f>SUM(G16:G18)</f>
        <v>2836853</v>
      </c>
      <c r="H15" s="81"/>
    </row>
    <row r="16" spans="1:8" s="124" customFormat="1" ht="21" customHeight="1">
      <c r="A16" s="120" t="s">
        <v>82</v>
      </c>
      <c r="B16" s="357" t="s">
        <v>139</v>
      </c>
      <c r="C16" s="463" t="s">
        <v>75</v>
      </c>
      <c r="D16" s="265" t="s">
        <v>324</v>
      </c>
      <c r="E16" s="12" t="s">
        <v>77</v>
      </c>
      <c r="F16" s="418">
        <f>'прил6 (2)'!I241</f>
        <v>993686</v>
      </c>
      <c r="G16" s="418">
        <f>'прил6 (2)'!J241</f>
        <v>993686</v>
      </c>
      <c r="H16" s="81"/>
    </row>
    <row r="17" spans="1:8" s="124" customFormat="1" ht="18">
      <c r="A17" s="84" t="s">
        <v>83</v>
      </c>
      <c r="B17" s="357" t="s">
        <v>139</v>
      </c>
      <c r="C17" s="463" t="s">
        <v>75</v>
      </c>
      <c r="D17" s="265" t="s">
        <v>324</v>
      </c>
      <c r="E17" s="12" t="s">
        <v>84</v>
      </c>
      <c r="F17" s="418">
        <f>'прил6 (2)'!I242</f>
        <v>1580917</v>
      </c>
      <c r="G17" s="418">
        <f>'прил6 (2)'!J242</f>
        <v>1580917</v>
      </c>
      <c r="H17" s="81"/>
    </row>
    <row r="18" spans="1:8" s="124" customFormat="1" ht="18">
      <c r="A18" s="84" t="s">
        <v>85</v>
      </c>
      <c r="B18" s="357" t="s">
        <v>139</v>
      </c>
      <c r="C18" s="463" t="s">
        <v>75</v>
      </c>
      <c r="D18" s="265" t="s">
        <v>324</v>
      </c>
      <c r="E18" s="12" t="s">
        <v>86</v>
      </c>
      <c r="F18" s="418">
        <f>'прил6 (2)'!I243</f>
        <v>262250</v>
      </c>
      <c r="G18" s="418">
        <f>'прил6 (2)'!J243</f>
        <v>262250</v>
      </c>
      <c r="H18" s="81"/>
    </row>
    <row r="19" spans="1:8" s="124" customFormat="1" ht="18" hidden="1">
      <c r="A19" s="395" t="s">
        <v>356</v>
      </c>
      <c r="B19" s="397" t="s">
        <v>139</v>
      </c>
      <c r="C19" s="472" t="s">
        <v>75</v>
      </c>
      <c r="D19" s="398" t="s">
        <v>357</v>
      </c>
      <c r="E19" s="396"/>
      <c r="F19" s="440">
        <f>F20</f>
        <v>0</v>
      </c>
      <c r="G19" s="440">
        <f>G20</f>
        <v>0</v>
      </c>
      <c r="H19" s="81"/>
    </row>
    <row r="20" spans="1:37" s="194" customFormat="1" ht="18" hidden="1">
      <c r="A20" s="120" t="s">
        <v>83</v>
      </c>
      <c r="B20" s="359" t="s">
        <v>139</v>
      </c>
      <c r="C20" s="461" t="s">
        <v>75</v>
      </c>
      <c r="D20" s="541" t="s">
        <v>357</v>
      </c>
      <c r="E20" s="12" t="s">
        <v>84</v>
      </c>
      <c r="F20" s="418">
        <v>0</v>
      </c>
      <c r="G20" s="418">
        <v>0</v>
      </c>
      <c r="H20" s="24"/>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row>
    <row r="21" spans="1:37" s="194" customFormat="1" ht="18" hidden="1">
      <c r="A21" s="395" t="s">
        <v>353</v>
      </c>
      <c r="B21" s="397" t="s">
        <v>139</v>
      </c>
      <c r="C21" s="472" t="s">
        <v>75</v>
      </c>
      <c r="D21" s="398" t="s">
        <v>354</v>
      </c>
      <c r="E21" s="396"/>
      <c r="F21" s="440">
        <f>F22</f>
        <v>0</v>
      </c>
      <c r="G21" s="440">
        <f>G22</f>
        <v>0</v>
      </c>
      <c r="H21" s="24"/>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row>
    <row r="22" spans="1:37" s="194" customFormat="1" ht="18" hidden="1">
      <c r="A22" s="120" t="s">
        <v>83</v>
      </c>
      <c r="B22" s="359" t="s">
        <v>139</v>
      </c>
      <c r="C22" s="461" t="s">
        <v>75</v>
      </c>
      <c r="D22" s="541" t="s">
        <v>354</v>
      </c>
      <c r="E22" s="12" t="s">
        <v>84</v>
      </c>
      <c r="F22" s="418">
        <v>0</v>
      </c>
      <c r="G22" s="418">
        <v>0</v>
      </c>
      <c r="H22" s="24"/>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row>
    <row r="23" spans="1:37" s="170" customFormat="1" ht="36" hidden="1">
      <c r="A23" s="48" t="s">
        <v>385</v>
      </c>
      <c r="B23" s="366" t="s">
        <v>286</v>
      </c>
      <c r="C23" s="469"/>
      <c r="D23" s="127" t="s">
        <v>138</v>
      </c>
      <c r="E23" s="78"/>
      <c r="F23" s="416">
        <f>F24</f>
        <v>0</v>
      </c>
      <c r="G23" s="416">
        <f>G24</f>
        <v>0</v>
      </c>
      <c r="H23" s="162"/>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row>
    <row r="24" spans="1:37" s="170" customFormat="1" ht="18" hidden="1">
      <c r="A24" s="498" t="s">
        <v>358</v>
      </c>
      <c r="B24" s="538" t="s">
        <v>286</v>
      </c>
      <c r="C24" s="539" t="s">
        <v>75</v>
      </c>
      <c r="D24" s="540" t="s">
        <v>324</v>
      </c>
      <c r="E24" s="479"/>
      <c r="F24" s="480">
        <f>F25+F29</f>
        <v>0</v>
      </c>
      <c r="G24" s="480">
        <f>G25+G29</f>
        <v>0</v>
      </c>
      <c r="H24" s="162"/>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row>
    <row r="25" spans="1:37" s="170" customFormat="1" ht="18" hidden="1">
      <c r="A25" s="82" t="s">
        <v>140</v>
      </c>
      <c r="B25" s="358" t="s">
        <v>286</v>
      </c>
      <c r="C25" s="462" t="s">
        <v>75</v>
      </c>
      <c r="D25" s="264" t="s">
        <v>324</v>
      </c>
      <c r="E25" s="212"/>
      <c r="F25" s="417">
        <f>SUM(F26:F28)</f>
        <v>0</v>
      </c>
      <c r="G25" s="417">
        <f>SUM(G26:G28)</f>
        <v>0</v>
      </c>
      <c r="H25" s="162"/>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row>
    <row r="26" spans="1:37" s="170" customFormat="1" ht="36" hidden="1">
      <c r="A26" s="120" t="s">
        <v>82</v>
      </c>
      <c r="B26" s="357" t="s">
        <v>139</v>
      </c>
      <c r="C26" s="463" t="s">
        <v>75</v>
      </c>
      <c r="D26" s="265" t="s">
        <v>324</v>
      </c>
      <c r="E26" s="12" t="s">
        <v>77</v>
      </c>
      <c r="F26" s="418">
        <v>0</v>
      </c>
      <c r="G26" s="418">
        <v>0</v>
      </c>
      <c r="H26" s="162"/>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row>
    <row r="27" spans="1:37" s="170" customFormat="1" ht="18" hidden="1">
      <c r="A27" s="84" t="s">
        <v>432</v>
      </c>
      <c r="B27" s="357" t="s">
        <v>286</v>
      </c>
      <c r="C27" s="463" t="s">
        <v>75</v>
      </c>
      <c r="D27" s="265" t="s">
        <v>324</v>
      </c>
      <c r="E27" s="12" t="s">
        <v>84</v>
      </c>
      <c r="F27" s="418">
        <v>0</v>
      </c>
      <c r="G27" s="418">
        <v>0</v>
      </c>
      <c r="H27" s="162"/>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row>
    <row r="28" spans="1:37" s="170" customFormat="1" ht="18" hidden="1">
      <c r="A28" s="84" t="s">
        <v>85</v>
      </c>
      <c r="B28" s="357" t="s">
        <v>286</v>
      </c>
      <c r="C28" s="463" t="s">
        <v>75</v>
      </c>
      <c r="D28" s="265" t="s">
        <v>324</v>
      </c>
      <c r="E28" s="12" t="s">
        <v>86</v>
      </c>
      <c r="F28" s="418">
        <v>0</v>
      </c>
      <c r="G28" s="418">
        <v>0</v>
      </c>
      <c r="H28" s="162"/>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row>
    <row r="29" spans="1:8" s="215" customFormat="1" ht="54" hidden="1">
      <c r="A29" s="119" t="s">
        <v>285</v>
      </c>
      <c r="B29" s="219" t="s">
        <v>286</v>
      </c>
      <c r="C29" s="450" t="s">
        <v>75</v>
      </c>
      <c r="D29" s="31" t="s">
        <v>359</v>
      </c>
      <c r="E29" s="39"/>
      <c r="F29" s="410">
        <f>+F30</f>
        <v>0</v>
      </c>
      <c r="G29" s="410">
        <f>+G30</f>
        <v>0</v>
      </c>
      <c r="H29" s="6"/>
    </row>
    <row r="30" spans="1:8" s="124" customFormat="1" ht="36" hidden="1">
      <c r="A30" s="120" t="s">
        <v>82</v>
      </c>
      <c r="B30" s="357" t="s">
        <v>286</v>
      </c>
      <c r="C30" s="463" t="s">
        <v>75</v>
      </c>
      <c r="D30" s="265" t="s">
        <v>359</v>
      </c>
      <c r="E30" s="12" t="s">
        <v>77</v>
      </c>
      <c r="F30" s="418">
        <v>0</v>
      </c>
      <c r="G30" s="418">
        <v>0</v>
      </c>
      <c r="H30" s="81"/>
    </row>
    <row r="31" spans="1:37" s="255" customFormat="1" ht="32.25" customHeight="1" hidden="1">
      <c r="A31" s="48" t="s">
        <v>292</v>
      </c>
      <c r="B31" s="356" t="s">
        <v>291</v>
      </c>
      <c r="C31" s="236"/>
      <c r="D31" s="228" t="s">
        <v>138</v>
      </c>
      <c r="E31" s="78"/>
      <c r="F31" s="416">
        <f>F33</f>
        <v>0</v>
      </c>
      <c r="G31" s="416">
        <f>G33</f>
        <v>0</v>
      </c>
      <c r="H31" s="112"/>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row>
    <row r="32" spans="1:8" s="215" customFormat="1" ht="72" hidden="1">
      <c r="A32" s="542" t="s">
        <v>453</v>
      </c>
      <c r="B32" s="535" t="s">
        <v>291</v>
      </c>
      <c r="C32" s="536" t="s">
        <v>76</v>
      </c>
      <c r="D32" s="537" t="s">
        <v>318</v>
      </c>
      <c r="E32" s="479"/>
      <c r="F32" s="501">
        <f>F33</f>
        <v>0</v>
      </c>
      <c r="G32" s="501">
        <f>G33</f>
        <v>0</v>
      </c>
      <c r="H32" s="6"/>
    </row>
    <row r="33" spans="1:8" s="215" customFormat="1" ht="18" hidden="1">
      <c r="A33" s="82" t="s">
        <v>356</v>
      </c>
      <c r="B33" s="358" t="s">
        <v>291</v>
      </c>
      <c r="C33" s="462" t="s">
        <v>76</v>
      </c>
      <c r="D33" s="264" t="s">
        <v>454</v>
      </c>
      <c r="E33" s="212"/>
      <c r="F33" s="417">
        <f>SUM(F34:F34)</f>
        <v>0</v>
      </c>
      <c r="G33" s="417">
        <f>SUM(G34:G34)</f>
        <v>0</v>
      </c>
      <c r="H33" s="6"/>
    </row>
    <row r="34" spans="1:8" s="215" customFormat="1" ht="36" hidden="1">
      <c r="A34" s="120" t="s">
        <v>82</v>
      </c>
      <c r="B34" s="357" t="s">
        <v>291</v>
      </c>
      <c r="C34" s="463" t="s">
        <v>76</v>
      </c>
      <c r="D34" s="265" t="s">
        <v>454</v>
      </c>
      <c r="E34" s="12" t="s">
        <v>84</v>
      </c>
      <c r="F34" s="418">
        <v>0</v>
      </c>
      <c r="G34" s="418">
        <v>0</v>
      </c>
      <c r="H34" s="6"/>
    </row>
    <row r="35" spans="1:8" s="124" customFormat="1" ht="51.75">
      <c r="A35" s="60" t="s">
        <v>235</v>
      </c>
      <c r="B35" s="322" t="s">
        <v>234</v>
      </c>
      <c r="C35" s="448"/>
      <c r="D35" s="143" t="s">
        <v>318</v>
      </c>
      <c r="E35" s="214"/>
      <c r="F35" s="414">
        <f>+F36</f>
        <v>70000</v>
      </c>
      <c r="G35" s="414">
        <f>+G36</f>
        <v>23500</v>
      </c>
      <c r="H35" s="81"/>
    </row>
    <row r="36" spans="1:8" s="124" customFormat="1" ht="72">
      <c r="A36" s="98" t="s">
        <v>308</v>
      </c>
      <c r="B36" s="363" t="s">
        <v>236</v>
      </c>
      <c r="C36" s="464"/>
      <c r="D36" s="102" t="s">
        <v>318</v>
      </c>
      <c r="E36" s="246"/>
      <c r="F36" s="432">
        <f>F37</f>
        <v>70000</v>
      </c>
      <c r="G36" s="432">
        <f>G37</f>
        <v>23500</v>
      </c>
      <c r="H36" s="81"/>
    </row>
    <row r="37" spans="1:8" s="215" customFormat="1" ht="18">
      <c r="A37" s="513" t="s">
        <v>391</v>
      </c>
      <c r="B37" s="516" t="s">
        <v>236</v>
      </c>
      <c r="C37" s="517" t="s">
        <v>75</v>
      </c>
      <c r="D37" s="518" t="s">
        <v>318</v>
      </c>
      <c r="E37" s="519"/>
      <c r="F37" s="520">
        <f>F38+F42+F44+F40</f>
        <v>70000</v>
      </c>
      <c r="G37" s="520">
        <f>G38+G42+G44+G40</f>
        <v>23500</v>
      </c>
      <c r="H37" s="6"/>
    </row>
    <row r="38" spans="1:8" s="215" customFormat="1" ht="18" hidden="1">
      <c r="A38" s="38" t="s">
        <v>336</v>
      </c>
      <c r="B38" s="344" t="s">
        <v>236</v>
      </c>
      <c r="C38" s="455" t="s">
        <v>75</v>
      </c>
      <c r="D38" s="33" t="s">
        <v>338</v>
      </c>
      <c r="E38" s="223"/>
      <c r="F38" s="410">
        <f>F39</f>
        <v>0</v>
      </c>
      <c r="G38" s="410">
        <f>G39</f>
        <v>0</v>
      </c>
      <c r="H38" s="6"/>
    </row>
    <row r="39" spans="1:8" s="215" customFormat="1" ht="35.25" customHeight="1" hidden="1">
      <c r="A39" s="25" t="s">
        <v>83</v>
      </c>
      <c r="B39" s="345" t="s">
        <v>236</v>
      </c>
      <c r="C39" s="456" t="s">
        <v>75</v>
      </c>
      <c r="D39" s="521" t="s">
        <v>338</v>
      </c>
      <c r="E39" s="522"/>
      <c r="F39" s="523">
        <v>0</v>
      </c>
      <c r="G39" s="523">
        <v>0</v>
      </c>
      <c r="H39" s="6"/>
    </row>
    <row r="40" spans="1:8" s="215" customFormat="1" ht="18" hidden="1">
      <c r="A40" s="38" t="s">
        <v>445</v>
      </c>
      <c r="B40" s="344" t="s">
        <v>236</v>
      </c>
      <c r="C40" s="455" t="s">
        <v>75</v>
      </c>
      <c r="D40" s="33" t="s">
        <v>446</v>
      </c>
      <c r="E40" s="223"/>
      <c r="F40" s="410">
        <f>F41</f>
        <v>0</v>
      </c>
      <c r="G40" s="410">
        <f>G41</f>
        <v>0</v>
      </c>
      <c r="H40" s="6"/>
    </row>
    <row r="41" spans="1:8" s="215" customFormat="1" ht="18" hidden="1">
      <c r="A41" s="25" t="s">
        <v>432</v>
      </c>
      <c r="B41" s="345" t="s">
        <v>236</v>
      </c>
      <c r="C41" s="456" t="s">
        <v>75</v>
      </c>
      <c r="D41" s="521" t="s">
        <v>446</v>
      </c>
      <c r="E41" s="522" t="s">
        <v>84</v>
      </c>
      <c r="F41" s="523">
        <v>0</v>
      </c>
      <c r="G41" s="523">
        <v>0</v>
      </c>
      <c r="H41" s="6"/>
    </row>
    <row r="42" spans="1:37" s="194" customFormat="1" ht="57" customHeight="1">
      <c r="A42" s="38" t="s">
        <v>337</v>
      </c>
      <c r="B42" s="344" t="s">
        <v>236</v>
      </c>
      <c r="C42" s="455" t="s">
        <v>75</v>
      </c>
      <c r="D42" s="33" t="s">
        <v>339</v>
      </c>
      <c r="E42" s="223"/>
      <c r="F42" s="410">
        <f>F43</f>
        <v>10000</v>
      </c>
      <c r="G42" s="410">
        <f>G43</f>
        <v>20000</v>
      </c>
      <c r="H42" s="24"/>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row>
    <row r="43" spans="1:8" s="193" customFormat="1" ht="18">
      <c r="A43" s="25" t="s">
        <v>83</v>
      </c>
      <c r="B43" s="345" t="s">
        <v>236</v>
      </c>
      <c r="C43" s="456" t="s">
        <v>75</v>
      </c>
      <c r="D43" s="29" t="s">
        <v>339</v>
      </c>
      <c r="E43" s="249" t="s">
        <v>84</v>
      </c>
      <c r="F43" s="433">
        <f>'прил6 (2)'!I171</f>
        <v>10000</v>
      </c>
      <c r="G43" s="433">
        <f>'прил 7'!H168</f>
        <v>20000</v>
      </c>
      <c r="H43" s="24"/>
    </row>
    <row r="44" spans="1:8" s="193" customFormat="1" ht="18">
      <c r="A44" s="38" t="s">
        <v>341</v>
      </c>
      <c r="B44" s="344" t="s">
        <v>236</v>
      </c>
      <c r="C44" s="455" t="s">
        <v>75</v>
      </c>
      <c r="D44" s="33" t="s">
        <v>340</v>
      </c>
      <c r="E44" s="223"/>
      <c r="F44" s="410">
        <f>F45</f>
        <v>60000</v>
      </c>
      <c r="G44" s="410">
        <f>G45</f>
        <v>3500</v>
      </c>
      <c r="H44" s="24"/>
    </row>
    <row r="45" spans="1:8" s="193" customFormat="1" ht="18">
      <c r="A45" s="25" t="s">
        <v>83</v>
      </c>
      <c r="B45" s="345" t="s">
        <v>236</v>
      </c>
      <c r="C45" s="456" t="s">
        <v>75</v>
      </c>
      <c r="D45" s="29" t="s">
        <v>340</v>
      </c>
      <c r="E45" s="249" t="s">
        <v>84</v>
      </c>
      <c r="F45" s="433">
        <f>'прил6 (2)'!I175</f>
        <v>60000</v>
      </c>
      <c r="G45" s="433">
        <f>'прил 7'!H179</f>
        <v>3500</v>
      </c>
      <c r="H45" s="24"/>
    </row>
    <row r="46" spans="1:8" s="193" customFormat="1" ht="55.5" customHeight="1">
      <c r="A46" s="60" t="s">
        <v>491</v>
      </c>
      <c r="B46" s="322" t="s">
        <v>98</v>
      </c>
      <c r="C46" s="448" t="s">
        <v>316</v>
      </c>
      <c r="D46" s="143" t="s">
        <v>318</v>
      </c>
      <c r="E46" s="214"/>
      <c r="F46" s="414">
        <f>+F47</f>
        <v>5000</v>
      </c>
      <c r="G46" s="414">
        <f>+G47</f>
        <v>5000</v>
      </c>
      <c r="H46" s="24"/>
    </row>
    <row r="47" spans="1:8" s="193" customFormat="1" ht="78.75" customHeight="1">
      <c r="A47" s="48" t="s">
        <v>502</v>
      </c>
      <c r="B47" s="348" t="s">
        <v>146</v>
      </c>
      <c r="C47" s="466" t="s">
        <v>316</v>
      </c>
      <c r="D47" s="210" t="s">
        <v>318</v>
      </c>
      <c r="E47" s="217"/>
      <c r="F47" s="419">
        <f>+F49</f>
        <v>5000</v>
      </c>
      <c r="G47" s="419">
        <f>+G49</f>
        <v>5000</v>
      </c>
      <c r="H47" s="24"/>
    </row>
    <row r="48" spans="1:8" s="193" customFormat="1" ht="32.25" customHeight="1">
      <c r="A48" s="505" t="s">
        <v>334</v>
      </c>
      <c r="B48" s="508" t="s">
        <v>146</v>
      </c>
      <c r="C48" s="509" t="s">
        <v>75</v>
      </c>
      <c r="D48" s="510" t="s">
        <v>318</v>
      </c>
      <c r="E48" s="511"/>
      <c r="F48" s="512">
        <f>F49</f>
        <v>5000</v>
      </c>
      <c r="G48" s="512">
        <f>G49</f>
        <v>5000</v>
      </c>
      <c r="H48" s="24"/>
    </row>
    <row r="49" spans="1:8" s="193" customFormat="1" ht="18">
      <c r="A49" s="150" t="s">
        <v>147</v>
      </c>
      <c r="B49" s="52" t="s">
        <v>146</v>
      </c>
      <c r="C49" s="459" t="s">
        <v>75</v>
      </c>
      <c r="D49" s="53" t="s">
        <v>335</v>
      </c>
      <c r="E49" s="220"/>
      <c r="F49" s="420">
        <f>F50</f>
        <v>5000</v>
      </c>
      <c r="G49" s="420">
        <f>G50</f>
        <v>5000</v>
      </c>
      <c r="H49" s="24"/>
    </row>
    <row r="50" spans="1:8" s="193" customFormat="1" ht="23.25" customHeight="1">
      <c r="A50" s="221" t="s">
        <v>83</v>
      </c>
      <c r="B50" s="349" t="s">
        <v>146</v>
      </c>
      <c r="C50" s="471" t="s">
        <v>75</v>
      </c>
      <c r="D50" s="51" t="s">
        <v>335</v>
      </c>
      <c r="E50" s="16" t="s">
        <v>84</v>
      </c>
      <c r="F50" s="418">
        <v>5000</v>
      </c>
      <c r="G50" s="418">
        <v>5000</v>
      </c>
      <c r="H50" s="24"/>
    </row>
    <row r="51" spans="1:8" s="193" customFormat="1" ht="51.75">
      <c r="A51" s="110" t="s">
        <v>268</v>
      </c>
      <c r="B51" s="355" t="s">
        <v>263</v>
      </c>
      <c r="C51" s="399" t="s">
        <v>316</v>
      </c>
      <c r="D51" s="143" t="s">
        <v>318</v>
      </c>
      <c r="E51" s="88"/>
      <c r="F51" s="434">
        <f>F52+F61</f>
        <v>677346</v>
      </c>
      <c r="G51" s="434">
        <f>G52+G61</f>
        <v>682290</v>
      </c>
      <c r="H51" s="24"/>
    </row>
    <row r="52" spans="1:8" s="193" customFormat="1" ht="72">
      <c r="A52" s="10" t="s">
        <v>271</v>
      </c>
      <c r="B52" s="365" t="s">
        <v>149</v>
      </c>
      <c r="C52" s="466" t="s">
        <v>316</v>
      </c>
      <c r="D52" s="115" t="s">
        <v>318</v>
      </c>
      <c r="E52" s="192"/>
      <c r="F52" s="409">
        <f>F53</f>
        <v>677346</v>
      </c>
      <c r="G52" s="409">
        <f>G53</f>
        <v>682290</v>
      </c>
      <c r="H52" s="24"/>
    </row>
    <row r="53" spans="1:8" s="193" customFormat="1" ht="36">
      <c r="A53" s="531" t="s">
        <v>347</v>
      </c>
      <c r="B53" s="526" t="s">
        <v>149</v>
      </c>
      <c r="C53" s="509" t="s">
        <v>75</v>
      </c>
      <c r="D53" s="527" t="s">
        <v>318</v>
      </c>
      <c r="E53" s="532"/>
      <c r="F53" s="533">
        <f>F54+F56+F58</f>
        <v>677346</v>
      </c>
      <c r="G53" s="533">
        <f>G54+G56+G58</f>
        <v>682290</v>
      </c>
      <c r="H53" s="24"/>
    </row>
    <row r="54" spans="1:8" s="193" customFormat="1" ht="18">
      <c r="A54" s="30" t="s">
        <v>293</v>
      </c>
      <c r="B54" s="258" t="s">
        <v>149</v>
      </c>
      <c r="C54" s="459" t="s">
        <v>75</v>
      </c>
      <c r="D54" s="43" t="s">
        <v>345</v>
      </c>
      <c r="E54" s="196"/>
      <c r="F54" s="410">
        <f>+F55</f>
        <v>176976</v>
      </c>
      <c r="G54" s="410">
        <f>+G55</f>
        <v>194242</v>
      </c>
      <c r="H54" s="24"/>
    </row>
    <row r="55" spans="1:8" s="193" customFormat="1" ht="18">
      <c r="A55" s="106" t="s">
        <v>83</v>
      </c>
      <c r="B55" s="367" t="s">
        <v>149</v>
      </c>
      <c r="C55" s="468" t="s">
        <v>75</v>
      </c>
      <c r="D55" s="253" t="s">
        <v>345</v>
      </c>
      <c r="E55" s="59" t="s">
        <v>84</v>
      </c>
      <c r="F55" s="425">
        <f>'прил6 (2)'!I189</f>
        <v>176976</v>
      </c>
      <c r="G55" s="425">
        <f>'прил6 (2)'!J189</f>
        <v>194242</v>
      </c>
      <c r="H55" s="24"/>
    </row>
    <row r="56" spans="1:8" s="193" customFormat="1" ht="61.5" customHeight="1" hidden="1">
      <c r="A56" s="30" t="s">
        <v>447</v>
      </c>
      <c r="B56" s="258" t="s">
        <v>149</v>
      </c>
      <c r="C56" s="459" t="s">
        <v>75</v>
      </c>
      <c r="D56" s="43" t="s">
        <v>448</v>
      </c>
      <c r="E56" s="196"/>
      <c r="F56" s="410">
        <f>F57</f>
        <v>0</v>
      </c>
      <c r="G56" s="410">
        <f>G57</f>
        <v>0</v>
      </c>
      <c r="H56" s="24"/>
    </row>
    <row r="57" spans="1:8" s="215" customFormat="1" ht="18" hidden="1">
      <c r="A57" s="106" t="s">
        <v>105</v>
      </c>
      <c r="B57" s="367" t="s">
        <v>149</v>
      </c>
      <c r="C57" s="468" t="s">
        <v>75</v>
      </c>
      <c r="D57" s="253" t="s">
        <v>448</v>
      </c>
      <c r="E57" s="59" t="s">
        <v>104</v>
      </c>
      <c r="F57" s="425">
        <v>0</v>
      </c>
      <c r="G57" s="425">
        <v>0</v>
      </c>
      <c r="H57" s="6"/>
    </row>
    <row r="58" spans="1:8" s="215" customFormat="1" ht="18">
      <c r="A58" s="30" t="s">
        <v>151</v>
      </c>
      <c r="B58" s="368" t="s">
        <v>149</v>
      </c>
      <c r="C58" s="470" t="s">
        <v>75</v>
      </c>
      <c r="D58" s="116" t="s">
        <v>346</v>
      </c>
      <c r="E58" s="196"/>
      <c r="F58" s="410">
        <f>F60</f>
        <v>500370</v>
      </c>
      <c r="G58" s="410">
        <f>G60</f>
        <v>488048</v>
      </c>
      <c r="H58" s="6"/>
    </row>
    <row r="59" spans="1:8" s="482" customFormat="1" ht="50.25" customHeight="1" hidden="1">
      <c r="A59" s="118" t="s">
        <v>83</v>
      </c>
      <c r="B59" s="369" t="s">
        <v>149</v>
      </c>
      <c r="C59" s="471"/>
      <c r="D59" s="117" t="s">
        <v>150</v>
      </c>
      <c r="E59" s="198" t="s">
        <v>84</v>
      </c>
      <c r="F59" s="411"/>
      <c r="G59" s="411"/>
      <c r="H59" s="481"/>
    </row>
    <row r="60" spans="1:248" s="193" customFormat="1" ht="18">
      <c r="A60" s="84" t="s">
        <v>105</v>
      </c>
      <c r="B60" s="260" t="s">
        <v>149</v>
      </c>
      <c r="C60" s="460" t="s">
        <v>75</v>
      </c>
      <c r="D60" s="44" t="s">
        <v>346</v>
      </c>
      <c r="E60" s="198" t="s">
        <v>104</v>
      </c>
      <c r="F60" s="411">
        <f>'прил6 (2)'!I203</f>
        <v>500370</v>
      </c>
      <c r="G60" s="411">
        <f>'прил6 (2)'!J203</f>
        <v>488048</v>
      </c>
      <c r="H60" s="6"/>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5"/>
      <c r="BV60" s="215"/>
      <c r="BW60" s="215"/>
      <c r="BX60" s="215"/>
      <c r="BY60" s="215"/>
      <c r="BZ60" s="215"/>
      <c r="CA60" s="215"/>
      <c r="CB60" s="215"/>
      <c r="CC60" s="215"/>
      <c r="CD60" s="215"/>
      <c r="CE60" s="215"/>
      <c r="CF60" s="215"/>
      <c r="CG60" s="215"/>
      <c r="CH60" s="215"/>
      <c r="CI60" s="215"/>
      <c r="CJ60" s="215"/>
      <c r="CK60" s="215"/>
      <c r="CL60" s="215"/>
      <c r="CM60" s="215"/>
      <c r="CN60" s="215"/>
      <c r="CO60" s="215"/>
      <c r="CP60" s="215"/>
      <c r="CQ60" s="215"/>
      <c r="CR60" s="215"/>
      <c r="CS60" s="215"/>
      <c r="CT60" s="215"/>
      <c r="CU60" s="215"/>
      <c r="CV60" s="215"/>
      <c r="CW60" s="215"/>
      <c r="CX60" s="215"/>
      <c r="CY60" s="215"/>
      <c r="CZ60" s="215"/>
      <c r="DA60" s="215"/>
      <c r="DB60" s="215"/>
      <c r="DC60" s="215"/>
      <c r="DD60" s="215"/>
      <c r="DE60" s="215"/>
      <c r="DF60" s="215"/>
      <c r="DG60" s="215"/>
      <c r="DH60" s="215"/>
      <c r="DI60" s="215"/>
      <c r="DJ60" s="215"/>
      <c r="DK60" s="215"/>
      <c r="DL60" s="215"/>
      <c r="DM60" s="215"/>
      <c r="DN60" s="215"/>
      <c r="DO60" s="215"/>
      <c r="DP60" s="215"/>
      <c r="DQ60" s="215"/>
      <c r="DR60" s="215"/>
      <c r="DS60" s="215"/>
      <c r="DT60" s="215"/>
      <c r="DU60" s="215"/>
      <c r="DV60" s="215"/>
      <c r="DW60" s="215"/>
      <c r="DX60" s="215"/>
      <c r="DY60" s="215"/>
      <c r="DZ60" s="215"/>
      <c r="EA60" s="215"/>
      <c r="EB60" s="215"/>
      <c r="EC60" s="215"/>
      <c r="ED60" s="215"/>
      <c r="EE60" s="215"/>
      <c r="EF60" s="215"/>
      <c r="EG60" s="215"/>
      <c r="EH60" s="215"/>
      <c r="EI60" s="215"/>
      <c r="EJ60" s="215"/>
      <c r="EK60" s="215"/>
      <c r="EL60" s="215"/>
      <c r="EM60" s="215"/>
      <c r="EN60" s="215"/>
      <c r="EO60" s="215"/>
      <c r="EP60" s="215"/>
      <c r="EQ60" s="215"/>
      <c r="ER60" s="215"/>
      <c r="ES60" s="215"/>
      <c r="ET60" s="215"/>
      <c r="EU60" s="215"/>
      <c r="EV60" s="215"/>
      <c r="EW60" s="215"/>
      <c r="EX60" s="215"/>
      <c r="EY60" s="215"/>
      <c r="EZ60" s="215"/>
      <c r="FA60" s="215"/>
      <c r="FB60" s="215"/>
      <c r="FC60" s="215"/>
      <c r="FD60" s="215"/>
      <c r="FE60" s="215"/>
      <c r="FF60" s="215"/>
      <c r="FG60" s="215"/>
      <c r="FH60" s="215"/>
      <c r="FI60" s="215"/>
      <c r="FJ60" s="215"/>
      <c r="FK60" s="215"/>
      <c r="FL60" s="215"/>
      <c r="FM60" s="215"/>
      <c r="FN60" s="215"/>
      <c r="FO60" s="215"/>
      <c r="FP60" s="215"/>
      <c r="FQ60" s="215"/>
      <c r="FR60" s="215"/>
      <c r="FS60" s="215"/>
      <c r="FT60" s="215"/>
      <c r="FU60" s="215"/>
      <c r="FV60" s="215"/>
      <c r="FW60" s="215"/>
      <c r="FX60" s="215"/>
      <c r="FY60" s="215"/>
      <c r="FZ60" s="215"/>
      <c r="GA60" s="215"/>
      <c r="GB60" s="215"/>
      <c r="GC60" s="215"/>
      <c r="GD60" s="215"/>
      <c r="GE60" s="215"/>
      <c r="GF60" s="215"/>
      <c r="GG60" s="215"/>
      <c r="GH60" s="215"/>
      <c r="GI60" s="215"/>
      <c r="GJ60" s="215"/>
      <c r="GK60" s="215"/>
      <c r="GL60" s="215"/>
      <c r="GM60" s="215"/>
      <c r="GN60" s="215"/>
      <c r="GO60" s="215"/>
      <c r="GP60" s="215"/>
      <c r="GQ60" s="215"/>
      <c r="GR60" s="215"/>
      <c r="GS60" s="215"/>
      <c r="GT60" s="215"/>
      <c r="GU60" s="215"/>
      <c r="GV60" s="215"/>
      <c r="GW60" s="215"/>
      <c r="GX60" s="215"/>
      <c r="GY60" s="215"/>
      <c r="GZ60" s="215"/>
      <c r="HA60" s="215"/>
      <c r="HB60" s="215"/>
      <c r="HC60" s="215"/>
      <c r="HD60" s="215"/>
      <c r="HE60" s="215"/>
      <c r="HF60" s="215"/>
      <c r="HG60" s="215"/>
      <c r="HH60" s="215"/>
      <c r="HI60" s="215"/>
      <c r="HJ60" s="215"/>
      <c r="HK60" s="215"/>
      <c r="HL60" s="215"/>
      <c r="HM60" s="215"/>
      <c r="HN60" s="215"/>
      <c r="HO60" s="215"/>
      <c r="HP60" s="215"/>
      <c r="HQ60" s="215"/>
      <c r="HR60" s="215"/>
      <c r="HS60" s="215"/>
      <c r="HT60" s="215"/>
      <c r="HU60" s="215"/>
      <c r="HV60" s="215"/>
      <c r="HW60" s="215"/>
      <c r="HX60" s="215"/>
      <c r="HY60" s="215"/>
      <c r="HZ60" s="215"/>
      <c r="IA60" s="215"/>
      <c r="IB60" s="215"/>
      <c r="IC60" s="215"/>
      <c r="ID60" s="215"/>
      <c r="IE60" s="215"/>
      <c r="IF60" s="215"/>
      <c r="IG60" s="215"/>
      <c r="IH60" s="215"/>
      <c r="II60" s="215"/>
      <c r="IJ60" s="215"/>
      <c r="IK60" s="215"/>
      <c r="IL60" s="215"/>
      <c r="IM60" s="215"/>
      <c r="IN60" s="215"/>
    </row>
    <row r="61" spans="1:248" s="193" customFormat="1" ht="54" hidden="1">
      <c r="A61" s="10" t="s">
        <v>270</v>
      </c>
      <c r="B61" s="331" t="s">
        <v>260</v>
      </c>
      <c r="C61" s="449" t="s">
        <v>316</v>
      </c>
      <c r="D61" s="3" t="s">
        <v>318</v>
      </c>
      <c r="E61" s="192"/>
      <c r="F61" s="409">
        <f>F63+F66</f>
        <v>0</v>
      </c>
      <c r="G61" s="409">
        <f>G63+G66</f>
        <v>0</v>
      </c>
      <c r="H61" s="6"/>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215"/>
      <c r="CB61" s="215"/>
      <c r="CC61" s="215"/>
      <c r="CD61" s="215"/>
      <c r="CE61" s="215"/>
      <c r="CF61" s="215"/>
      <c r="CG61" s="215"/>
      <c r="CH61" s="215"/>
      <c r="CI61" s="215"/>
      <c r="CJ61" s="215"/>
      <c r="CK61" s="215"/>
      <c r="CL61" s="215"/>
      <c r="CM61" s="215"/>
      <c r="CN61" s="215"/>
      <c r="CO61" s="215"/>
      <c r="CP61" s="215"/>
      <c r="CQ61" s="215"/>
      <c r="CR61" s="215"/>
      <c r="CS61" s="215"/>
      <c r="CT61" s="215"/>
      <c r="CU61" s="215"/>
      <c r="CV61" s="215"/>
      <c r="CW61" s="215"/>
      <c r="CX61" s="215"/>
      <c r="CY61" s="215"/>
      <c r="CZ61" s="215"/>
      <c r="DA61" s="215"/>
      <c r="DB61" s="215"/>
      <c r="DC61" s="215"/>
      <c r="DD61" s="215"/>
      <c r="DE61" s="215"/>
      <c r="DF61" s="215"/>
      <c r="DG61" s="215"/>
      <c r="DH61" s="215"/>
      <c r="DI61" s="215"/>
      <c r="DJ61" s="215"/>
      <c r="DK61" s="215"/>
      <c r="DL61" s="215"/>
      <c r="DM61" s="215"/>
      <c r="DN61" s="215"/>
      <c r="DO61" s="215"/>
      <c r="DP61" s="215"/>
      <c r="DQ61" s="215"/>
      <c r="DR61" s="215"/>
      <c r="DS61" s="215"/>
      <c r="DT61" s="215"/>
      <c r="DU61" s="215"/>
      <c r="DV61" s="215"/>
      <c r="DW61" s="215"/>
      <c r="DX61" s="215"/>
      <c r="DY61" s="215"/>
      <c r="DZ61" s="215"/>
      <c r="EA61" s="215"/>
      <c r="EB61" s="215"/>
      <c r="EC61" s="215"/>
      <c r="ED61" s="215"/>
      <c r="EE61" s="215"/>
      <c r="EF61" s="215"/>
      <c r="EG61" s="215"/>
      <c r="EH61" s="215"/>
      <c r="EI61" s="215"/>
      <c r="EJ61" s="215"/>
      <c r="EK61" s="215"/>
      <c r="EL61" s="215"/>
      <c r="EM61" s="215"/>
      <c r="EN61" s="215"/>
      <c r="EO61" s="215"/>
      <c r="EP61" s="215"/>
      <c r="EQ61" s="215"/>
      <c r="ER61" s="215"/>
      <c r="ES61" s="215"/>
      <c r="ET61" s="215"/>
      <c r="EU61" s="215"/>
      <c r="EV61" s="215"/>
      <c r="EW61" s="215"/>
      <c r="EX61" s="215"/>
      <c r="EY61" s="215"/>
      <c r="EZ61" s="215"/>
      <c r="FA61" s="215"/>
      <c r="FB61" s="215"/>
      <c r="FC61" s="215"/>
      <c r="FD61" s="215"/>
      <c r="FE61" s="215"/>
      <c r="FF61" s="215"/>
      <c r="FG61" s="215"/>
      <c r="FH61" s="215"/>
      <c r="FI61" s="215"/>
      <c r="FJ61" s="215"/>
      <c r="FK61" s="215"/>
      <c r="FL61" s="215"/>
      <c r="FM61" s="215"/>
      <c r="FN61" s="215"/>
      <c r="FO61" s="215"/>
      <c r="FP61" s="215"/>
      <c r="FQ61" s="215"/>
      <c r="FR61" s="215"/>
      <c r="FS61" s="215"/>
      <c r="FT61" s="215"/>
      <c r="FU61" s="215"/>
      <c r="FV61" s="215"/>
      <c r="FW61" s="215"/>
      <c r="FX61" s="215"/>
      <c r="FY61" s="215"/>
      <c r="FZ61" s="215"/>
      <c r="GA61" s="215"/>
      <c r="GB61" s="215"/>
      <c r="GC61" s="215"/>
      <c r="GD61" s="215"/>
      <c r="GE61" s="215"/>
      <c r="GF61" s="215"/>
      <c r="GG61" s="215"/>
      <c r="GH61" s="215"/>
      <c r="GI61" s="215"/>
      <c r="GJ61" s="215"/>
      <c r="GK61" s="215"/>
      <c r="GL61" s="215"/>
      <c r="GM61" s="215"/>
      <c r="GN61" s="215"/>
      <c r="GO61" s="215"/>
      <c r="GP61" s="215"/>
      <c r="GQ61" s="215"/>
      <c r="GR61" s="215"/>
      <c r="GS61" s="215"/>
      <c r="GT61" s="215"/>
      <c r="GU61" s="215"/>
      <c r="GV61" s="215"/>
      <c r="GW61" s="215"/>
      <c r="GX61" s="215"/>
      <c r="GY61" s="215"/>
      <c r="GZ61" s="215"/>
      <c r="HA61" s="215"/>
      <c r="HB61" s="215"/>
      <c r="HC61" s="215"/>
      <c r="HD61" s="215"/>
      <c r="HE61" s="215"/>
      <c r="HF61" s="215"/>
      <c r="HG61" s="215"/>
      <c r="HH61" s="215"/>
      <c r="HI61" s="215"/>
      <c r="HJ61" s="215"/>
      <c r="HK61" s="215"/>
      <c r="HL61" s="215"/>
      <c r="HM61" s="215"/>
      <c r="HN61" s="215"/>
      <c r="HO61" s="215"/>
      <c r="HP61" s="215"/>
      <c r="HQ61" s="215"/>
      <c r="HR61" s="215"/>
      <c r="HS61" s="215"/>
      <c r="HT61" s="215"/>
      <c r="HU61" s="215"/>
      <c r="HV61" s="215"/>
      <c r="HW61" s="215"/>
      <c r="HX61" s="215"/>
      <c r="HY61" s="215"/>
      <c r="HZ61" s="215"/>
      <c r="IA61" s="215"/>
      <c r="IB61" s="215"/>
      <c r="IC61" s="215"/>
      <c r="ID61" s="215"/>
      <c r="IE61" s="215"/>
      <c r="IF61" s="215"/>
      <c r="IG61" s="215"/>
      <c r="IH61" s="215"/>
      <c r="II61" s="215"/>
      <c r="IJ61" s="215"/>
      <c r="IK61" s="215"/>
      <c r="IL61" s="215"/>
      <c r="IM61" s="215"/>
      <c r="IN61" s="215"/>
    </row>
    <row r="62" spans="1:8" s="124" customFormat="1" ht="90" hidden="1">
      <c r="A62" s="476" t="s">
        <v>422</v>
      </c>
      <c r="B62" s="484" t="s">
        <v>260</v>
      </c>
      <c r="C62" s="488" t="s">
        <v>102</v>
      </c>
      <c r="D62" s="485" t="s">
        <v>318</v>
      </c>
      <c r="E62" s="479"/>
      <c r="F62" s="480">
        <f>F63</f>
        <v>0</v>
      </c>
      <c r="G62" s="480">
        <f>G63</f>
        <v>0</v>
      </c>
      <c r="H62" s="81"/>
    </row>
    <row r="63" spans="1:8" s="124" customFormat="1" ht="84" customHeight="1" hidden="1">
      <c r="A63" s="30" t="s">
        <v>423</v>
      </c>
      <c r="B63" s="219" t="s">
        <v>260</v>
      </c>
      <c r="C63" s="450" t="s">
        <v>102</v>
      </c>
      <c r="D63" s="31" t="s">
        <v>424</v>
      </c>
      <c r="E63" s="196"/>
      <c r="F63" s="410">
        <f>F64</f>
        <v>0</v>
      </c>
      <c r="G63" s="410">
        <f>G64</f>
        <v>0</v>
      </c>
      <c r="H63" s="81"/>
    </row>
    <row r="64" spans="1:8" s="124" customFormat="1" ht="48" customHeight="1" hidden="1">
      <c r="A64" s="23" t="s">
        <v>82</v>
      </c>
      <c r="B64" s="342" t="s">
        <v>260</v>
      </c>
      <c r="C64" s="451" t="s">
        <v>102</v>
      </c>
      <c r="D64" s="4" t="s">
        <v>424</v>
      </c>
      <c r="E64" s="198" t="s">
        <v>77</v>
      </c>
      <c r="F64" s="411">
        <v>0</v>
      </c>
      <c r="G64" s="411">
        <v>0</v>
      </c>
      <c r="H64" s="81"/>
    </row>
    <row r="65" spans="1:8" s="124" customFormat="1" ht="198" hidden="1">
      <c r="A65" s="476" t="s">
        <v>425</v>
      </c>
      <c r="B65" s="484" t="s">
        <v>260</v>
      </c>
      <c r="C65" s="488" t="s">
        <v>81</v>
      </c>
      <c r="D65" s="485" t="s">
        <v>318</v>
      </c>
      <c r="E65" s="479"/>
      <c r="F65" s="480">
        <f>F66</f>
        <v>0</v>
      </c>
      <c r="G65" s="480">
        <f>G66</f>
        <v>0</v>
      </c>
      <c r="H65" s="81"/>
    </row>
    <row r="66" spans="1:8" s="124" customFormat="1" ht="36.75" customHeight="1" hidden="1">
      <c r="A66" s="30" t="s">
        <v>423</v>
      </c>
      <c r="B66" s="219" t="s">
        <v>260</v>
      </c>
      <c r="C66" s="450" t="s">
        <v>81</v>
      </c>
      <c r="D66" s="31" t="s">
        <v>424</v>
      </c>
      <c r="E66" s="196"/>
      <c r="F66" s="410">
        <f>F67</f>
        <v>0</v>
      </c>
      <c r="G66" s="410">
        <f>G67</f>
        <v>0</v>
      </c>
      <c r="H66" s="81"/>
    </row>
    <row r="67" spans="1:8" s="215" customFormat="1" ht="63.75" customHeight="1" hidden="1">
      <c r="A67" s="23" t="s">
        <v>82</v>
      </c>
      <c r="B67" s="342" t="s">
        <v>260</v>
      </c>
      <c r="C67" s="451" t="s">
        <v>81</v>
      </c>
      <c r="D67" s="4" t="s">
        <v>424</v>
      </c>
      <c r="E67" s="198" t="s">
        <v>77</v>
      </c>
      <c r="F67" s="411">
        <v>0</v>
      </c>
      <c r="G67" s="411">
        <v>0</v>
      </c>
      <c r="H67" s="6"/>
    </row>
    <row r="68" spans="1:8" s="124" customFormat="1" ht="63.75" customHeight="1">
      <c r="A68" s="156" t="s">
        <v>389</v>
      </c>
      <c r="B68" s="343" t="s">
        <v>152</v>
      </c>
      <c r="C68" s="453"/>
      <c r="D68" s="2" t="s">
        <v>138</v>
      </c>
      <c r="E68" s="214"/>
      <c r="F68" s="429">
        <f>F69+F73</f>
        <v>45000</v>
      </c>
      <c r="G68" s="429">
        <f>G69+G73</f>
        <v>30000</v>
      </c>
      <c r="H68" s="81"/>
    </row>
    <row r="69" spans="1:8" s="124" customFormat="1" ht="41.25" customHeight="1">
      <c r="A69" s="157" t="s">
        <v>390</v>
      </c>
      <c r="B69" s="372" t="s">
        <v>128</v>
      </c>
      <c r="C69" s="449"/>
      <c r="D69" s="3" t="s">
        <v>138</v>
      </c>
      <c r="E69" s="211"/>
      <c r="F69" s="430">
        <f>F70</f>
        <v>20000</v>
      </c>
      <c r="G69" s="430">
        <f>G70</f>
        <v>20000</v>
      </c>
      <c r="H69" s="81"/>
    </row>
    <row r="70" spans="1:8" s="124" customFormat="1" ht="41.25" customHeight="1">
      <c r="A70" s="534" t="s">
        <v>348</v>
      </c>
      <c r="B70" s="535" t="s">
        <v>349</v>
      </c>
      <c r="C70" s="536" t="s">
        <v>75</v>
      </c>
      <c r="D70" s="537" t="s">
        <v>350</v>
      </c>
      <c r="E70" s="479"/>
      <c r="F70" s="501">
        <f>F71</f>
        <v>20000</v>
      </c>
      <c r="G70" s="501">
        <f>G71</f>
        <v>20000</v>
      </c>
      <c r="H70" s="81"/>
    </row>
    <row r="71" spans="1:8" s="124" customFormat="1" ht="27.75" customHeight="1">
      <c r="A71" s="158" t="s">
        <v>153</v>
      </c>
      <c r="B71" s="373" t="s">
        <v>128</v>
      </c>
      <c r="C71" s="450" t="s">
        <v>75</v>
      </c>
      <c r="D71" s="31" t="s">
        <v>350</v>
      </c>
      <c r="E71" s="212"/>
      <c r="F71" s="424">
        <f>+F72</f>
        <v>20000</v>
      </c>
      <c r="G71" s="424">
        <f>+G72</f>
        <v>20000</v>
      </c>
      <c r="H71" s="81"/>
    </row>
    <row r="72" spans="1:8" s="242" customFormat="1" ht="18">
      <c r="A72" s="118" t="s">
        <v>83</v>
      </c>
      <c r="B72" s="374" t="s">
        <v>128</v>
      </c>
      <c r="C72" s="451" t="s">
        <v>75</v>
      </c>
      <c r="D72" s="4" t="s">
        <v>350</v>
      </c>
      <c r="E72" s="261" t="s">
        <v>84</v>
      </c>
      <c r="F72" s="426">
        <f>'прил6 (2)'!I234</f>
        <v>20000</v>
      </c>
      <c r="G72" s="426">
        <f>'прил6 (2)'!J234</f>
        <v>20000</v>
      </c>
      <c r="H72" s="87"/>
    </row>
    <row r="73" spans="1:8" s="241" customFormat="1" ht="54">
      <c r="A73" s="48" t="s">
        <v>388</v>
      </c>
      <c r="B73" s="372" t="s">
        <v>132</v>
      </c>
      <c r="C73" s="449" t="s">
        <v>316</v>
      </c>
      <c r="D73" s="3" t="s">
        <v>318</v>
      </c>
      <c r="E73" s="211"/>
      <c r="F73" s="430">
        <f>F74</f>
        <v>25000</v>
      </c>
      <c r="G73" s="430">
        <f>G74</f>
        <v>10000</v>
      </c>
      <c r="H73" s="75"/>
    </row>
    <row r="74" spans="1:8" s="241" customFormat="1" ht="36">
      <c r="A74" s="542" t="s">
        <v>360</v>
      </c>
      <c r="B74" s="535" t="s">
        <v>361</v>
      </c>
      <c r="C74" s="536" t="s">
        <v>75</v>
      </c>
      <c r="D74" s="537" t="s">
        <v>318</v>
      </c>
      <c r="E74" s="479"/>
      <c r="F74" s="501">
        <f>F75+F77</f>
        <v>25000</v>
      </c>
      <c r="G74" s="501">
        <f>G75+G77</f>
        <v>10000</v>
      </c>
      <c r="H74" s="75"/>
    </row>
    <row r="75" spans="1:8" s="124" customFormat="1" ht="36">
      <c r="A75" s="82" t="s">
        <v>243</v>
      </c>
      <c r="B75" s="373" t="s">
        <v>132</v>
      </c>
      <c r="C75" s="450" t="s">
        <v>75</v>
      </c>
      <c r="D75" s="31" t="s">
        <v>362</v>
      </c>
      <c r="E75" s="212"/>
      <c r="F75" s="424">
        <f>+F76</f>
        <v>5000</v>
      </c>
      <c r="G75" s="424">
        <f>+G76</f>
        <v>5000</v>
      </c>
      <c r="H75" s="81"/>
    </row>
    <row r="76" spans="1:8" s="124" customFormat="1" ht="18">
      <c r="A76" s="84" t="s">
        <v>83</v>
      </c>
      <c r="B76" s="374" t="s">
        <v>132</v>
      </c>
      <c r="C76" s="451" t="s">
        <v>75</v>
      </c>
      <c r="D76" s="4" t="s">
        <v>362</v>
      </c>
      <c r="E76" s="273" t="s">
        <v>84</v>
      </c>
      <c r="F76" s="426">
        <f>'прил6 (2)'!I284</f>
        <v>5000</v>
      </c>
      <c r="G76" s="426">
        <f>'прил6 (2)'!J284</f>
        <v>5000</v>
      </c>
      <c r="H76" s="81"/>
    </row>
    <row r="77" spans="1:8" s="124" customFormat="1" ht="36">
      <c r="A77" s="82" t="s">
        <v>244</v>
      </c>
      <c r="B77" s="373" t="s">
        <v>132</v>
      </c>
      <c r="C77" s="450" t="s">
        <v>75</v>
      </c>
      <c r="D77" s="31" t="s">
        <v>363</v>
      </c>
      <c r="E77" s="212"/>
      <c r="F77" s="424">
        <f>+F78</f>
        <v>20000</v>
      </c>
      <c r="G77" s="424">
        <f>+G78</f>
        <v>5000</v>
      </c>
      <c r="H77" s="81"/>
    </row>
    <row r="78" spans="1:8" s="124" customFormat="1" ht="18">
      <c r="A78" s="224" t="s">
        <v>83</v>
      </c>
      <c r="B78" s="374" t="s">
        <v>132</v>
      </c>
      <c r="C78" s="451" t="s">
        <v>75</v>
      </c>
      <c r="D78" s="4" t="s">
        <v>363</v>
      </c>
      <c r="E78" s="273" t="s">
        <v>84</v>
      </c>
      <c r="F78" s="426">
        <f>'прил6 (2)'!I286</f>
        <v>20000</v>
      </c>
      <c r="G78" s="426">
        <f>'прил 7'!H297</f>
        <v>5000</v>
      </c>
      <c r="H78" s="81"/>
    </row>
    <row r="79" spans="1:37" s="190" customFormat="1" ht="34.5">
      <c r="A79" s="60" t="s">
        <v>492</v>
      </c>
      <c r="B79" s="322" t="s">
        <v>99</v>
      </c>
      <c r="C79" s="448" t="s">
        <v>316</v>
      </c>
      <c r="D79" s="143" t="s">
        <v>318</v>
      </c>
      <c r="E79" s="214"/>
      <c r="F79" s="414">
        <f>+F80</f>
        <v>129000</v>
      </c>
      <c r="G79" s="414">
        <f>+G80</f>
        <v>154000</v>
      </c>
      <c r="H79" s="9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row>
    <row r="80" spans="1:37" s="194" customFormat="1" ht="36">
      <c r="A80" s="48" t="s">
        <v>500</v>
      </c>
      <c r="B80" s="350" t="s">
        <v>154</v>
      </c>
      <c r="C80" s="400" t="s">
        <v>316</v>
      </c>
      <c r="D80" s="222" t="s">
        <v>318</v>
      </c>
      <c r="E80" s="211"/>
      <c r="F80" s="416">
        <f>F84+F81</f>
        <v>129000</v>
      </c>
      <c r="G80" s="416">
        <f>G84+G81</f>
        <v>154000</v>
      </c>
      <c r="H80" s="24"/>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row>
    <row r="81" spans="1:37" s="194" customFormat="1" ht="36" hidden="1">
      <c r="A81" s="476" t="s">
        <v>426</v>
      </c>
      <c r="B81" s="484" t="s">
        <v>154</v>
      </c>
      <c r="C81" s="488" t="s">
        <v>76</v>
      </c>
      <c r="D81" s="485" t="s">
        <v>318</v>
      </c>
      <c r="E81" s="479"/>
      <c r="F81" s="480">
        <f>F82</f>
        <v>0</v>
      </c>
      <c r="G81" s="480">
        <f>G82</f>
        <v>0</v>
      </c>
      <c r="H81" s="24"/>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row>
    <row r="82" spans="1:37" s="194" customFormat="1" ht="48.75" customHeight="1" hidden="1">
      <c r="A82" s="30" t="s">
        <v>423</v>
      </c>
      <c r="B82" s="219" t="s">
        <v>154</v>
      </c>
      <c r="C82" s="450" t="s">
        <v>76</v>
      </c>
      <c r="D82" s="31" t="s">
        <v>424</v>
      </c>
      <c r="E82" s="196"/>
      <c r="F82" s="410">
        <f>F83</f>
        <v>0</v>
      </c>
      <c r="G82" s="410">
        <f>G83</f>
        <v>0</v>
      </c>
      <c r="H82" s="24"/>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row>
    <row r="83" spans="1:37" s="194" customFormat="1" ht="36" hidden="1">
      <c r="A83" s="23" t="s">
        <v>82</v>
      </c>
      <c r="B83" s="342" t="s">
        <v>154</v>
      </c>
      <c r="C83" s="451" t="s">
        <v>76</v>
      </c>
      <c r="D83" s="4" t="s">
        <v>424</v>
      </c>
      <c r="E83" s="198" t="s">
        <v>77</v>
      </c>
      <c r="F83" s="411">
        <v>0</v>
      </c>
      <c r="G83" s="411">
        <v>0</v>
      </c>
      <c r="H83" s="24"/>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row>
    <row r="84" spans="1:37" s="194" customFormat="1" ht="36">
      <c r="A84" s="476" t="s">
        <v>320</v>
      </c>
      <c r="B84" s="484" t="s">
        <v>154</v>
      </c>
      <c r="C84" s="488" t="s">
        <v>75</v>
      </c>
      <c r="D84" s="485" t="s">
        <v>318</v>
      </c>
      <c r="E84" s="479"/>
      <c r="F84" s="480">
        <f>F85</f>
        <v>129000</v>
      </c>
      <c r="G84" s="480">
        <f>G85</f>
        <v>154000</v>
      </c>
      <c r="H84" s="24"/>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row>
    <row r="85" spans="1:8" s="193" customFormat="1" ht="18">
      <c r="A85" s="30" t="s">
        <v>155</v>
      </c>
      <c r="B85" s="258" t="s">
        <v>154</v>
      </c>
      <c r="C85" s="459" t="s">
        <v>75</v>
      </c>
      <c r="D85" s="43" t="s">
        <v>321</v>
      </c>
      <c r="E85" s="223"/>
      <c r="F85" s="421">
        <f>+F86</f>
        <v>129000</v>
      </c>
      <c r="G85" s="421">
        <f>+G86</f>
        <v>154000</v>
      </c>
      <c r="H85" s="24"/>
    </row>
    <row r="86" spans="1:8" s="193" customFormat="1" ht="43.5" customHeight="1">
      <c r="A86" s="224" t="s">
        <v>83</v>
      </c>
      <c r="B86" s="260" t="s">
        <v>154</v>
      </c>
      <c r="C86" s="460" t="s">
        <v>75</v>
      </c>
      <c r="D86" s="44" t="s">
        <v>321</v>
      </c>
      <c r="E86" s="12" t="s">
        <v>84</v>
      </c>
      <c r="F86" s="418">
        <f>'прил6 (2)'!I92</f>
        <v>129000</v>
      </c>
      <c r="G86" s="418">
        <f>'прил 7'!H83</f>
        <v>154000</v>
      </c>
      <c r="H86" s="24"/>
    </row>
    <row r="87" spans="1:8" s="193" customFormat="1" ht="51.75" hidden="1">
      <c r="A87" s="60" t="s">
        <v>256</v>
      </c>
      <c r="B87" s="322" t="s">
        <v>251</v>
      </c>
      <c r="C87" s="448" t="s">
        <v>316</v>
      </c>
      <c r="D87" s="143" t="s">
        <v>318</v>
      </c>
      <c r="E87" s="214"/>
      <c r="F87" s="414">
        <f>+F88+F95</f>
        <v>0</v>
      </c>
      <c r="G87" s="414">
        <f>+G88+G95</f>
        <v>0</v>
      </c>
      <c r="H87" s="24"/>
    </row>
    <row r="88" spans="1:8" s="193" customFormat="1" ht="54" hidden="1">
      <c r="A88" s="48" t="s">
        <v>257</v>
      </c>
      <c r="B88" s="348" t="s">
        <v>255</v>
      </c>
      <c r="C88" s="466" t="s">
        <v>316</v>
      </c>
      <c r="D88" s="210" t="s">
        <v>318</v>
      </c>
      <c r="E88" s="217"/>
      <c r="F88" s="419">
        <f>+F90+F92</f>
        <v>0</v>
      </c>
      <c r="G88" s="419">
        <f>+G90+G92</f>
        <v>0</v>
      </c>
      <c r="H88" s="24"/>
    </row>
    <row r="89" spans="1:37" s="194" customFormat="1" ht="36" hidden="1">
      <c r="A89" s="505" t="s">
        <v>332</v>
      </c>
      <c r="B89" s="508" t="s">
        <v>255</v>
      </c>
      <c r="C89" s="509" t="s">
        <v>75</v>
      </c>
      <c r="D89" s="510" t="s">
        <v>318</v>
      </c>
      <c r="E89" s="511"/>
      <c r="F89" s="512">
        <f>F90</f>
        <v>0</v>
      </c>
      <c r="G89" s="512">
        <f>G90</f>
        <v>0</v>
      </c>
      <c r="H89" s="24"/>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row>
    <row r="90" spans="1:37" s="194" customFormat="1" ht="126" hidden="1">
      <c r="A90" s="150" t="s">
        <v>258</v>
      </c>
      <c r="B90" s="52" t="s">
        <v>255</v>
      </c>
      <c r="C90" s="459" t="s">
        <v>75</v>
      </c>
      <c r="D90" s="53" t="s">
        <v>333</v>
      </c>
      <c r="E90" s="220"/>
      <c r="F90" s="420">
        <f>F91</f>
        <v>0</v>
      </c>
      <c r="G90" s="420">
        <f>G91</f>
        <v>0</v>
      </c>
      <c r="H90" s="24"/>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row>
    <row r="91" spans="1:8" s="193" customFormat="1" ht="18" hidden="1">
      <c r="A91" s="25" t="s">
        <v>83</v>
      </c>
      <c r="B91" s="362" t="s">
        <v>255</v>
      </c>
      <c r="C91" s="460" t="s">
        <v>75</v>
      </c>
      <c r="D91" s="316" t="s">
        <v>333</v>
      </c>
      <c r="E91" s="12" t="s">
        <v>84</v>
      </c>
      <c r="F91" s="418">
        <v>0</v>
      </c>
      <c r="G91" s="418">
        <v>0</v>
      </c>
      <c r="H91" s="24"/>
    </row>
    <row r="92" spans="1:8" s="193" customFormat="1" ht="43.5" customHeight="1" hidden="1">
      <c r="A92" s="498" t="s">
        <v>442</v>
      </c>
      <c r="B92" s="508" t="s">
        <v>255</v>
      </c>
      <c r="C92" s="509" t="s">
        <v>81</v>
      </c>
      <c r="D92" s="510" t="s">
        <v>318</v>
      </c>
      <c r="E92" s="511"/>
      <c r="F92" s="512">
        <f>F93</f>
        <v>0</v>
      </c>
      <c r="G92" s="512">
        <f>G93</f>
        <v>0</v>
      </c>
      <c r="H92" s="24"/>
    </row>
    <row r="93" spans="1:8" s="193" customFormat="1" ht="36" hidden="1">
      <c r="A93" s="89" t="s">
        <v>443</v>
      </c>
      <c r="B93" s="52" t="s">
        <v>255</v>
      </c>
      <c r="C93" s="459" t="s">
        <v>81</v>
      </c>
      <c r="D93" s="53" t="s">
        <v>444</v>
      </c>
      <c r="E93" s="220"/>
      <c r="F93" s="420">
        <f>F94</f>
        <v>0</v>
      </c>
      <c r="G93" s="420">
        <f>G94</f>
        <v>0</v>
      </c>
      <c r="H93" s="24"/>
    </row>
    <row r="94" spans="1:8" s="215" customFormat="1" ht="18" hidden="1">
      <c r="A94" s="25" t="s">
        <v>432</v>
      </c>
      <c r="B94" s="362" t="s">
        <v>255</v>
      </c>
      <c r="C94" s="460" t="s">
        <v>81</v>
      </c>
      <c r="D94" s="316" t="s">
        <v>444</v>
      </c>
      <c r="E94" s="12" t="s">
        <v>84</v>
      </c>
      <c r="F94" s="418">
        <v>0</v>
      </c>
      <c r="G94" s="418">
        <v>0</v>
      </c>
      <c r="H94" s="81"/>
    </row>
    <row r="95" spans="1:8" s="124" customFormat="1" ht="72" hidden="1">
      <c r="A95" s="48" t="s">
        <v>253</v>
      </c>
      <c r="B95" s="348" t="s">
        <v>252</v>
      </c>
      <c r="C95" s="466" t="s">
        <v>316</v>
      </c>
      <c r="D95" s="210" t="s">
        <v>138</v>
      </c>
      <c r="E95" s="611"/>
      <c r="F95" s="419">
        <f aca="true" t="shared" si="0" ref="F95:G97">F96</f>
        <v>0</v>
      </c>
      <c r="G95" s="419">
        <f t="shared" si="0"/>
        <v>0</v>
      </c>
      <c r="H95" s="81"/>
    </row>
    <row r="96" spans="1:8" s="124" customFormat="1" ht="54" hidden="1">
      <c r="A96" s="571" t="s">
        <v>438</v>
      </c>
      <c r="B96" s="499" t="s">
        <v>252</v>
      </c>
      <c r="C96" s="500" t="s">
        <v>76</v>
      </c>
      <c r="D96" s="485" t="s">
        <v>318</v>
      </c>
      <c r="E96" s="503"/>
      <c r="F96" s="480">
        <f t="shared" si="0"/>
        <v>0</v>
      </c>
      <c r="G96" s="480">
        <f t="shared" si="0"/>
        <v>0</v>
      </c>
      <c r="H96" s="81"/>
    </row>
    <row r="97" spans="1:8" s="124" customFormat="1" ht="18" hidden="1">
      <c r="A97" s="89" t="s">
        <v>439</v>
      </c>
      <c r="B97" s="52" t="s">
        <v>252</v>
      </c>
      <c r="C97" s="459" t="s">
        <v>76</v>
      </c>
      <c r="D97" s="53" t="s">
        <v>440</v>
      </c>
      <c r="E97" s="220"/>
      <c r="F97" s="420">
        <f t="shared" si="0"/>
        <v>0</v>
      </c>
      <c r="G97" s="420">
        <f t="shared" si="0"/>
        <v>0</v>
      </c>
      <c r="H97" s="81"/>
    </row>
    <row r="98" spans="1:8" s="124" customFormat="1" ht="18" hidden="1">
      <c r="A98" s="25" t="s">
        <v>432</v>
      </c>
      <c r="B98" s="361" t="s">
        <v>252</v>
      </c>
      <c r="C98" s="495" t="s">
        <v>76</v>
      </c>
      <c r="D98" s="332" t="s">
        <v>440</v>
      </c>
      <c r="E98" s="330" t="s">
        <v>84</v>
      </c>
      <c r="F98" s="418">
        <v>0</v>
      </c>
      <c r="G98" s="418">
        <v>0</v>
      </c>
      <c r="H98" s="81"/>
    </row>
    <row r="99" spans="1:8" s="124" customFormat="1" ht="51.75">
      <c r="A99" s="244" t="s">
        <v>493</v>
      </c>
      <c r="B99" s="355" t="s">
        <v>107</v>
      </c>
      <c r="C99" s="399" t="s">
        <v>316</v>
      </c>
      <c r="D99" s="143" t="s">
        <v>318</v>
      </c>
      <c r="E99" s="88"/>
      <c r="F99" s="414">
        <f>+F100+F104</f>
        <v>5000</v>
      </c>
      <c r="G99" s="414">
        <f>+G100+G104</f>
        <v>5000</v>
      </c>
      <c r="H99" s="81"/>
    </row>
    <row r="100" spans="1:8" s="124" customFormat="1" ht="54">
      <c r="A100" s="245" t="s">
        <v>503</v>
      </c>
      <c r="B100" s="356" t="s">
        <v>156</v>
      </c>
      <c r="C100" s="236" t="s">
        <v>316</v>
      </c>
      <c r="D100" s="228" t="s">
        <v>318</v>
      </c>
      <c r="E100" s="85"/>
      <c r="F100" s="416">
        <f aca="true" t="shared" si="1" ref="F100:G102">F101</f>
        <v>5000</v>
      </c>
      <c r="G100" s="416">
        <f t="shared" si="1"/>
        <v>5000</v>
      </c>
      <c r="H100" s="81"/>
    </row>
    <row r="101" spans="1:8" s="124" customFormat="1" ht="39.75" customHeight="1">
      <c r="A101" s="502" t="s">
        <v>331</v>
      </c>
      <c r="B101" s="499" t="s">
        <v>156</v>
      </c>
      <c r="C101" s="500" t="s">
        <v>75</v>
      </c>
      <c r="D101" s="485" t="s">
        <v>330</v>
      </c>
      <c r="E101" s="503"/>
      <c r="F101" s="480">
        <f t="shared" si="1"/>
        <v>5000</v>
      </c>
      <c r="G101" s="480">
        <f t="shared" si="1"/>
        <v>5000</v>
      </c>
      <c r="H101" s="81"/>
    </row>
    <row r="102" spans="1:8" s="124" customFormat="1" ht="18">
      <c r="A102" s="89" t="s">
        <v>157</v>
      </c>
      <c r="B102" s="358" t="s">
        <v>156</v>
      </c>
      <c r="C102" s="462" t="s">
        <v>75</v>
      </c>
      <c r="D102" s="230" t="s">
        <v>330</v>
      </c>
      <c r="E102" s="32"/>
      <c r="F102" s="417">
        <f t="shared" si="1"/>
        <v>5000</v>
      </c>
      <c r="G102" s="417">
        <f t="shared" si="1"/>
        <v>5000</v>
      </c>
      <c r="H102" s="81"/>
    </row>
    <row r="103" spans="1:8" s="124" customFormat="1" ht="18">
      <c r="A103" s="25" t="s">
        <v>83</v>
      </c>
      <c r="B103" s="359" t="s">
        <v>156</v>
      </c>
      <c r="C103" s="461" t="s">
        <v>75</v>
      </c>
      <c r="D103" s="130" t="s">
        <v>330</v>
      </c>
      <c r="E103" s="12" t="s">
        <v>84</v>
      </c>
      <c r="F103" s="418">
        <v>5000</v>
      </c>
      <c r="G103" s="418">
        <v>5000</v>
      </c>
      <c r="H103" s="81"/>
    </row>
    <row r="104" spans="1:254" s="237" customFormat="1" ht="72" hidden="1">
      <c r="A104" s="607" t="s">
        <v>427</v>
      </c>
      <c r="B104" s="356" t="s">
        <v>428</v>
      </c>
      <c r="C104" s="236" t="s">
        <v>316</v>
      </c>
      <c r="D104" s="228" t="s">
        <v>318</v>
      </c>
      <c r="E104" s="85"/>
      <c r="F104" s="416">
        <f>F108+F111+F105</f>
        <v>0</v>
      </c>
      <c r="G104" s="416">
        <f>G108+G111+G105</f>
        <v>0</v>
      </c>
      <c r="H104" s="277"/>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D104" s="238"/>
      <c r="BE104" s="238"/>
      <c r="BF104" s="238"/>
      <c r="BG104" s="238"/>
      <c r="BH104" s="238"/>
      <c r="BI104" s="238"/>
      <c r="BJ104" s="238"/>
      <c r="BK104" s="238"/>
      <c r="BL104" s="238"/>
      <c r="BM104" s="238"/>
      <c r="BN104" s="238"/>
      <c r="BO104" s="238"/>
      <c r="BP104" s="238"/>
      <c r="BQ104" s="238"/>
      <c r="BR104" s="238"/>
      <c r="BS104" s="238"/>
      <c r="BT104" s="238"/>
      <c r="BU104" s="238"/>
      <c r="BV104" s="238"/>
      <c r="BW104" s="238"/>
      <c r="BX104" s="238"/>
      <c r="BY104" s="238"/>
      <c r="BZ104" s="238"/>
      <c r="CA104" s="238"/>
      <c r="CB104" s="238"/>
      <c r="CC104" s="238"/>
      <c r="CD104" s="238"/>
      <c r="CE104" s="238"/>
      <c r="CF104" s="238"/>
      <c r="CG104" s="238"/>
      <c r="CH104" s="238"/>
      <c r="CI104" s="238"/>
      <c r="CJ104" s="238"/>
      <c r="CK104" s="238"/>
      <c r="CL104" s="238"/>
      <c r="CM104" s="238"/>
      <c r="CN104" s="238"/>
      <c r="CO104" s="238"/>
      <c r="CP104" s="238"/>
      <c r="CQ104" s="238"/>
      <c r="CR104" s="238"/>
      <c r="CS104" s="238"/>
      <c r="CT104" s="238"/>
      <c r="CU104" s="238"/>
      <c r="CV104" s="238"/>
      <c r="CW104" s="238"/>
      <c r="CX104" s="238"/>
      <c r="CY104" s="238"/>
      <c r="CZ104" s="238"/>
      <c r="DA104" s="238"/>
      <c r="DB104" s="238"/>
      <c r="DC104" s="238"/>
      <c r="DD104" s="238"/>
      <c r="DE104" s="238"/>
      <c r="DF104" s="238"/>
      <c r="DG104" s="238"/>
      <c r="DH104" s="238"/>
      <c r="DI104" s="238"/>
      <c r="DJ104" s="238"/>
      <c r="DK104" s="238"/>
      <c r="DL104" s="238"/>
      <c r="DM104" s="238"/>
      <c r="DN104" s="238"/>
      <c r="DO104" s="238"/>
      <c r="DP104" s="238"/>
      <c r="DQ104" s="238"/>
      <c r="DR104" s="238"/>
      <c r="DS104" s="238"/>
      <c r="DT104" s="238"/>
      <c r="DU104" s="238"/>
      <c r="DV104" s="238"/>
      <c r="DW104" s="238"/>
      <c r="DX104" s="238"/>
      <c r="DY104" s="238"/>
      <c r="DZ104" s="238"/>
      <c r="EA104" s="238"/>
      <c r="EB104" s="238"/>
      <c r="EC104" s="238"/>
      <c r="ED104" s="238"/>
      <c r="EE104" s="238"/>
      <c r="EF104" s="238"/>
      <c r="EG104" s="238"/>
      <c r="EH104" s="238"/>
      <c r="EI104" s="238"/>
      <c r="EJ104" s="238"/>
      <c r="EK104" s="238"/>
      <c r="EL104" s="238"/>
      <c r="EM104" s="238"/>
      <c r="EN104" s="238"/>
      <c r="EO104" s="238"/>
      <c r="EP104" s="238"/>
      <c r="EQ104" s="238"/>
      <c r="ER104" s="238"/>
      <c r="ES104" s="238"/>
      <c r="ET104" s="238"/>
      <c r="EU104" s="238"/>
      <c r="EV104" s="238"/>
      <c r="EW104" s="238"/>
      <c r="EX104" s="238"/>
      <c r="EY104" s="238"/>
      <c r="EZ104" s="238"/>
      <c r="FA104" s="238"/>
      <c r="FB104" s="238"/>
      <c r="FC104" s="238"/>
      <c r="FD104" s="238"/>
      <c r="FE104" s="238"/>
      <c r="FF104" s="238"/>
      <c r="FG104" s="238"/>
      <c r="FH104" s="238"/>
      <c r="FI104" s="238"/>
      <c r="FJ104" s="238"/>
      <c r="FK104" s="238"/>
      <c r="FL104" s="238"/>
      <c r="FM104" s="238"/>
      <c r="FN104" s="238"/>
      <c r="FO104" s="238"/>
      <c r="FP104" s="238"/>
      <c r="FQ104" s="238"/>
      <c r="FR104" s="238"/>
      <c r="FS104" s="238"/>
      <c r="FT104" s="238"/>
      <c r="FU104" s="238"/>
      <c r="FV104" s="238"/>
      <c r="FW104" s="238"/>
      <c r="FX104" s="238"/>
      <c r="FY104" s="238"/>
      <c r="FZ104" s="238"/>
      <c r="GA104" s="238"/>
      <c r="GB104" s="238"/>
      <c r="GC104" s="238"/>
      <c r="GD104" s="238"/>
      <c r="GE104" s="238"/>
      <c r="GF104" s="238"/>
      <c r="GG104" s="238"/>
      <c r="GH104" s="238"/>
      <c r="GI104" s="238"/>
      <c r="GJ104" s="238"/>
      <c r="GK104" s="238"/>
      <c r="GL104" s="238"/>
      <c r="GM104" s="238"/>
      <c r="GN104" s="238"/>
      <c r="GO104" s="238"/>
      <c r="GP104" s="238"/>
      <c r="GQ104" s="238"/>
      <c r="GR104" s="238"/>
      <c r="GS104" s="238"/>
      <c r="GT104" s="238"/>
      <c r="GU104" s="238"/>
      <c r="GV104" s="238"/>
      <c r="GW104" s="238"/>
      <c r="GX104" s="238"/>
      <c r="GY104" s="238"/>
      <c r="GZ104" s="238"/>
      <c r="HA104" s="238"/>
      <c r="HB104" s="238"/>
      <c r="HC104" s="238"/>
      <c r="HD104" s="238"/>
      <c r="HE104" s="238"/>
      <c r="HF104" s="238"/>
      <c r="HG104" s="238"/>
      <c r="HH104" s="238"/>
      <c r="HI104" s="238"/>
      <c r="HJ104" s="238"/>
      <c r="HK104" s="238"/>
      <c r="HL104" s="238"/>
      <c r="HM104" s="238"/>
      <c r="HN104" s="238"/>
      <c r="HO104" s="238"/>
      <c r="HP104" s="238"/>
      <c r="HQ104" s="238"/>
      <c r="HR104" s="238"/>
      <c r="HS104" s="238"/>
      <c r="HT104" s="238"/>
      <c r="HU104" s="238"/>
      <c r="HV104" s="238"/>
      <c r="HW104" s="238"/>
      <c r="HX104" s="238"/>
      <c r="HY104" s="238"/>
      <c r="HZ104" s="238"/>
      <c r="IA104" s="238"/>
      <c r="IB104" s="238"/>
      <c r="IC104" s="238"/>
      <c r="ID104" s="238"/>
      <c r="IE104" s="238"/>
      <c r="IF104" s="238"/>
      <c r="IG104" s="238"/>
      <c r="IH104" s="238"/>
      <c r="II104" s="238"/>
      <c r="IJ104" s="238"/>
      <c r="IK104" s="238"/>
      <c r="IL104" s="238"/>
      <c r="IM104" s="238"/>
      <c r="IN104" s="238"/>
      <c r="IO104" s="238"/>
      <c r="IP104" s="238"/>
      <c r="IQ104" s="238"/>
      <c r="IR104" s="238"/>
      <c r="IS104" s="238"/>
      <c r="IT104" s="238"/>
    </row>
    <row r="105" spans="1:254" s="237" customFormat="1" ht="54" hidden="1">
      <c r="A105" s="476" t="s">
        <v>429</v>
      </c>
      <c r="B105" s="484" t="s">
        <v>428</v>
      </c>
      <c r="C105" s="488" t="s">
        <v>76</v>
      </c>
      <c r="D105" s="485" t="s">
        <v>318</v>
      </c>
      <c r="E105" s="479"/>
      <c r="F105" s="480">
        <f>F106</f>
        <v>0</v>
      </c>
      <c r="G105" s="480">
        <f>G106</f>
        <v>0</v>
      </c>
      <c r="H105" s="277"/>
      <c r="I105" s="239"/>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38"/>
      <c r="BR105" s="238"/>
      <c r="BS105" s="238"/>
      <c r="BT105" s="238"/>
      <c r="BU105" s="238"/>
      <c r="BV105" s="238"/>
      <c r="BW105" s="238"/>
      <c r="BX105" s="238"/>
      <c r="BY105" s="238"/>
      <c r="BZ105" s="238"/>
      <c r="CA105" s="238"/>
      <c r="CB105" s="23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8"/>
      <c r="DJ105" s="238"/>
      <c r="DK105" s="238"/>
      <c r="DL105" s="238"/>
      <c r="DM105" s="238"/>
      <c r="DN105" s="238"/>
      <c r="DO105" s="238"/>
      <c r="DP105" s="238"/>
      <c r="DQ105" s="238"/>
      <c r="DR105" s="238"/>
      <c r="DS105" s="238"/>
      <c r="DT105" s="238"/>
      <c r="DU105" s="238"/>
      <c r="DV105" s="238"/>
      <c r="DW105" s="238"/>
      <c r="DX105" s="238"/>
      <c r="DY105" s="238"/>
      <c r="DZ105" s="238"/>
      <c r="EA105" s="238"/>
      <c r="EB105" s="238"/>
      <c r="EC105" s="238"/>
      <c r="ED105" s="238"/>
      <c r="EE105" s="238"/>
      <c r="EF105" s="238"/>
      <c r="EG105" s="238"/>
      <c r="EH105" s="238"/>
      <c r="EI105" s="238"/>
      <c r="EJ105" s="238"/>
      <c r="EK105" s="238"/>
      <c r="EL105" s="238"/>
      <c r="EM105" s="238"/>
      <c r="EN105" s="238"/>
      <c r="EO105" s="238"/>
      <c r="EP105" s="238"/>
      <c r="EQ105" s="238"/>
      <c r="ER105" s="238"/>
      <c r="ES105" s="238"/>
      <c r="ET105" s="238"/>
      <c r="EU105" s="238"/>
      <c r="EV105" s="238"/>
      <c r="EW105" s="238"/>
      <c r="EX105" s="238"/>
      <c r="EY105" s="238"/>
      <c r="EZ105" s="238"/>
      <c r="FA105" s="238"/>
      <c r="FB105" s="238"/>
      <c r="FC105" s="238"/>
      <c r="FD105" s="238"/>
      <c r="FE105" s="238"/>
      <c r="FF105" s="238"/>
      <c r="FG105" s="238"/>
      <c r="FH105" s="238"/>
      <c r="FI105" s="238"/>
      <c r="FJ105" s="238"/>
      <c r="FK105" s="238"/>
      <c r="FL105" s="238"/>
      <c r="FM105" s="238"/>
      <c r="FN105" s="238"/>
      <c r="FO105" s="238"/>
      <c r="FP105" s="238"/>
      <c r="FQ105" s="238"/>
      <c r="FR105" s="238"/>
      <c r="FS105" s="238"/>
      <c r="FT105" s="238"/>
      <c r="FU105" s="238"/>
      <c r="FV105" s="238"/>
      <c r="FW105" s="238"/>
      <c r="FX105" s="238"/>
      <c r="FY105" s="238"/>
      <c r="FZ105" s="238"/>
      <c r="GA105" s="238"/>
      <c r="GB105" s="238"/>
      <c r="GC105" s="238"/>
      <c r="GD105" s="238"/>
      <c r="GE105" s="238"/>
      <c r="GF105" s="238"/>
      <c r="GG105" s="238"/>
      <c r="GH105" s="238"/>
      <c r="GI105" s="238"/>
      <c r="GJ105" s="238"/>
      <c r="GK105" s="238"/>
      <c r="GL105" s="238"/>
      <c r="GM105" s="238"/>
      <c r="GN105" s="238"/>
      <c r="GO105" s="238"/>
      <c r="GP105" s="238"/>
      <c r="GQ105" s="238"/>
      <c r="GR105" s="238"/>
      <c r="GS105" s="238"/>
      <c r="GT105" s="238"/>
      <c r="GU105" s="238"/>
      <c r="GV105" s="238"/>
      <c r="GW105" s="238"/>
      <c r="GX105" s="238"/>
      <c r="GY105" s="238"/>
      <c r="GZ105" s="238"/>
      <c r="HA105" s="238"/>
      <c r="HB105" s="238"/>
      <c r="HC105" s="238"/>
      <c r="HD105" s="238"/>
      <c r="HE105" s="238"/>
      <c r="HF105" s="238"/>
      <c r="HG105" s="238"/>
      <c r="HH105" s="238"/>
      <c r="HI105" s="238"/>
      <c r="HJ105" s="238"/>
      <c r="HK105" s="238"/>
      <c r="HL105" s="238"/>
      <c r="HM105" s="238"/>
      <c r="HN105" s="238"/>
      <c r="HO105" s="238"/>
      <c r="HP105" s="238"/>
      <c r="HQ105" s="238"/>
      <c r="HR105" s="238"/>
      <c r="HS105" s="238"/>
      <c r="HT105" s="238"/>
      <c r="HU105" s="238"/>
      <c r="HV105" s="238"/>
      <c r="HW105" s="238"/>
      <c r="HX105" s="238"/>
      <c r="HY105" s="238"/>
      <c r="HZ105" s="238"/>
      <c r="IA105" s="238"/>
      <c r="IB105" s="238"/>
      <c r="IC105" s="238"/>
      <c r="ID105" s="238"/>
      <c r="IE105" s="238"/>
      <c r="IF105" s="238"/>
      <c r="IG105" s="238"/>
      <c r="IH105" s="238"/>
      <c r="II105" s="238"/>
      <c r="IJ105" s="238"/>
      <c r="IK105" s="238"/>
      <c r="IL105" s="238"/>
      <c r="IM105" s="238"/>
      <c r="IN105" s="238"/>
      <c r="IO105" s="238"/>
      <c r="IP105" s="238"/>
      <c r="IQ105" s="238"/>
      <c r="IR105" s="238"/>
      <c r="IS105" s="238"/>
      <c r="IT105" s="238"/>
    </row>
    <row r="106" spans="1:254" s="237" customFormat="1" ht="18" hidden="1">
      <c r="A106" s="30" t="s">
        <v>423</v>
      </c>
      <c r="B106" s="219" t="s">
        <v>428</v>
      </c>
      <c r="C106" s="450" t="s">
        <v>76</v>
      </c>
      <c r="D106" s="31" t="s">
        <v>424</v>
      </c>
      <c r="E106" s="196"/>
      <c r="F106" s="410">
        <f>F107</f>
        <v>0</v>
      </c>
      <c r="G106" s="410">
        <f>G107</f>
        <v>0</v>
      </c>
      <c r="H106" s="277"/>
      <c r="I106" s="239"/>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8"/>
      <c r="BR106" s="238"/>
      <c r="BS106" s="238"/>
      <c r="BT106" s="238"/>
      <c r="BU106" s="238"/>
      <c r="BV106" s="238"/>
      <c r="BW106" s="238"/>
      <c r="BX106" s="238"/>
      <c r="BY106" s="238"/>
      <c r="BZ106" s="238"/>
      <c r="CA106" s="238"/>
      <c r="CB106" s="23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38"/>
      <c r="EB106" s="238"/>
      <c r="EC106" s="238"/>
      <c r="ED106" s="238"/>
      <c r="EE106" s="238"/>
      <c r="EF106" s="238"/>
      <c r="EG106" s="238"/>
      <c r="EH106" s="238"/>
      <c r="EI106" s="238"/>
      <c r="EJ106" s="238"/>
      <c r="EK106" s="238"/>
      <c r="EL106" s="238"/>
      <c r="EM106" s="238"/>
      <c r="EN106" s="238"/>
      <c r="EO106" s="238"/>
      <c r="EP106" s="238"/>
      <c r="EQ106" s="238"/>
      <c r="ER106" s="238"/>
      <c r="ES106" s="238"/>
      <c r="ET106" s="238"/>
      <c r="EU106" s="238"/>
      <c r="EV106" s="238"/>
      <c r="EW106" s="238"/>
      <c r="EX106" s="238"/>
      <c r="EY106" s="238"/>
      <c r="EZ106" s="238"/>
      <c r="FA106" s="238"/>
      <c r="FB106" s="238"/>
      <c r="FC106" s="238"/>
      <c r="FD106" s="238"/>
      <c r="FE106" s="238"/>
      <c r="FF106" s="238"/>
      <c r="FG106" s="238"/>
      <c r="FH106" s="238"/>
      <c r="FI106" s="238"/>
      <c r="FJ106" s="238"/>
      <c r="FK106" s="238"/>
      <c r="FL106" s="238"/>
      <c r="FM106" s="238"/>
      <c r="FN106" s="238"/>
      <c r="FO106" s="238"/>
      <c r="FP106" s="238"/>
      <c r="FQ106" s="238"/>
      <c r="FR106" s="238"/>
      <c r="FS106" s="238"/>
      <c r="FT106" s="238"/>
      <c r="FU106" s="238"/>
      <c r="FV106" s="238"/>
      <c r="FW106" s="238"/>
      <c r="FX106" s="238"/>
      <c r="FY106" s="238"/>
      <c r="FZ106" s="238"/>
      <c r="GA106" s="238"/>
      <c r="GB106" s="238"/>
      <c r="GC106" s="238"/>
      <c r="GD106" s="238"/>
      <c r="GE106" s="238"/>
      <c r="GF106" s="238"/>
      <c r="GG106" s="238"/>
      <c r="GH106" s="238"/>
      <c r="GI106" s="238"/>
      <c r="GJ106" s="238"/>
      <c r="GK106" s="238"/>
      <c r="GL106" s="238"/>
      <c r="GM106" s="238"/>
      <c r="GN106" s="238"/>
      <c r="GO106" s="238"/>
      <c r="GP106" s="238"/>
      <c r="GQ106" s="238"/>
      <c r="GR106" s="238"/>
      <c r="GS106" s="238"/>
      <c r="GT106" s="238"/>
      <c r="GU106" s="238"/>
      <c r="GV106" s="238"/>
      <c r="GW106" s="238"/>
      <c r="GX106" s="238"/>
      <c r="GY106" s="238"/>
      <c r="GZ106" s="238"/>
      <c r="HA106" s="238"/>
      <c r="HB106" s="238"/>
      <c r="HC106" s="238"/>
      <c r="HD106" s="238"/>
      <c r="HE106" s="238"/>
      <c r="HF106" s="238"/>
      <c r="HG106" s="238"/>
      <c r="HH106" s="238"/>
      <c r="HI106" s="238"/>
      <c r="HJ106" s="238"/>
      <c r="HK106" s="238"/>
      <c r="HL106" s="238"/>
      <c r="HM106" s="238"/>
      <c r="HN106" s="238"/>
      <c r="HO106" s="238"/>
      <c r="HP106" s="238"/>
      <c r="HQ106" s="238"/>
      <c r="HR106" s="238"/>
      <c r="HS106" s="238"/>
      <c r="HT106" s="238"/>
      <c r="HU106" s="238"/>
      <c r="HV106" s="238"/>
      <c r="HW106" s="238"/>
      <c r="HX106" s="238"/>
      <c r="HY106" s="238"/>
      <c r="HZ106" s="238"/>
      <c r="IA106" s="238"/>
      <c r="IB106" s="238"/>
      <c r="IC106" s="238"/>
      <c r="ID106" s="238"/>
      <c r="IE106" s="238"/>
      <c r="IF106" s="238"/>
      <c r="IG106" s="238"/>
      <c r="IH106" s="238"/>
      <c r="II106" s="238"/>
      <c r="IJ106" s="238"/>
      <c r="IK106" s="238"/>
      <c r="IL106" s="238"/>
      <c r="IM106" s="238"/>
      <c r="IN106" s="238"/>
      <c r="IO106" s="238"/>
      <c r="IP106" s="238"/>
      <c r="IQ106" s="238"/>
      <c r="IR106" s="238"/>
      <c r="IS106" s="238"/>
      <c r="IT106" s="238"/>
    </row>
    <row r="107" spans="1:254" s="237" customFormat="1" ht="36" hidden="1">
      <c r="A107" s="23" t="s">
        <v>82</v>
      </c>
      <c r="B107" s="342" t="s">
        <v>428</v>
      </c>
      <c r="C107" s="451" t="s">
        <v>76</v>
      </c>
      <c r="D107" s="4" t="s">
        <v>424</v>
      </c>
      <c r="E107" s="198" t="s">
        <v>77</v>
      </c>
      <c r="F107" s="411">
        <v>0</v>
      </c>
      <c r="G107" s="411">
        <v>0</v>
      </c>
      <c r="H107" s="277"/>
      <c r="I107" s="239"/>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38"/>
      <c r="AV107" s="238"/>
      <c r="AW107" s="238"/>
      <c r="AX107" s="238"/>
      <c r="AY107" s="238"/>
      <c r="AZ107" s="238"/>
      <c r="BA107" s="238"/>
      <c r="BB107" s="238"/>
      <c r="BC107" s="238"/>
      <c r="BD107" s="238"/>
      <c r="BE107" s="238"/>
      <c r="BF107" s="238"/>
      <c r="BG107" s="238"/>
      <c r="BH107" s="238"/>
      <c r="BI107" s="238"/>
      <c r="BJ107" s="238"/>
      <c r="BK107" s="238"/>
      <c r="BL107" s="238"/>
      <c r="BM107" s="238"/>
      <c r="BN107" s="238"/>
      <c r="BO107" s="238"/>
      <c r="BP107" s="238"/>
      <c r="BQ107" s="238"/>
      <c r="BR107" s="238"/>
      <c r="BS107" s="238"/>
      <c r="BT107" s="238"/>
      <c r="BU107" s="238"/>
      <c r="BV107" s="238"/>
      <c r="BW107" s="238"/>
      <c r="BX107" s="238"/>
      <c r="BY107" s="238"/>
      <c r="BZ107" s="238"/>
      <c r="CA107" s="238"/>
      <c r="CB107" s="238"/>
      <c r="CC107" s="238"/>
      <c r="CD107" s="238"/>
      <c r="CE107" s="238"/>
      <c r="CF107" s="238"/>
      <c r="CG107" s="238"/>
      <c r="CH107" s="238"/>
      <c r="CI107" s="238"/>
      <c r="CJ107" s="238"/>
      <c r="CK107" s="238"/>
      <c r="CL107" s="238"/>
      <c r="CM107" s="238"/>
      <c r="CN107" s="238"/>
      <c r="CO107" s="238"/>
      <c r="CP107" s="238"/>
      <c r="CQ107" s="238"/>
      <c r="CR107" s="238"/>
      <c r="CS107" s="238"/>
      <c r="CT107" s="238"/>
      <c r="CU107" s="238"/>
      <c r="CV107" s="238"/>
      <c r="CW107" s="238"/>
      <c r="CX107" s="238"/>
      <c r="CY107" s="238"/>
      <c r="CZ107" s="238"/>
      <c r="DA107" s="238"/>
      <c r="DB107" s="238"/>
      <c r="DC107" s="238"/>
      <c r="DD107" s="238"/>
      <c r="DE107" s="238"/>
      <c r="DF107" s="238"/>
      <c r="DG107" s="238"/>
      <c r="DH107" s="238"/>
      <c r="DI107" s="238"/>
      <c r="DJ107" s="238"/>
      <c r="DK107" s="238"/>
      <c r="DL107" s="238"/>
      <c r="DM107" s="238"/>
      <c r="DN107" s="238"/>
      <c r="DO107" s="238"/>
      <c r="DP107" s="238"/>
      <c r="DQ107" s="238"/>
      <c r="DR107" s="238"/>
      <c r="DS107" s="238"/>
      <c r="DT107" s="238"/>
      <c r="DU107" s="238"/>
      <c r="DV107" s="238"/>
      <c r="DW107" s="238"/>
      <c r="DX107" s="238"/>
      <c r="DY107" s="238"/>
      <c r="DZ107" s="238"/>
      <c r="EA107" s="238"/>
      <c r="EB107" s="238"/>
      <c r="EC107" s="238"/>
      <c r="ED107" s="238"/>
      <c r="EE107" s="238"/>
      <c r="EF107" s="238"/>
      <c r="EG107" s="238"/>
      <c r="EH107" s="238"/>
      <c r="EI107" s="238"/>
      <c r="EJ107" s="238"/>
      <c r="EK107" s="238"/>
      <c r="EL107" s="238"/>
      <c r="EM107" s="238"/>
      <c r="EN107" s="238"/>
      <c r="EO107" s="238"/>
      <c r="EP107" s="238"/>
      <c r="EQ107" s="238"/>
      <c r="ER107" s="238"/>
      <c r="ES107" s="238"/>
      <c r="ET107" s="238"/>
      <c r="EU107" s="238"/>
      <c r="EV107" s="238"/>
      <c r="EW107" s="238"/>
      <c r="EX107" s="238"/>
      <c r="EY107" s="238"/>
      <c r="EZ107" s="238"/>
      <c r="FA107" s="238"/>
      <c r="FB107" s="238"/>
      <c r="FC107" s="238"/>
      <c r="FD107" s="238"/>
      <c r="FE107" s="238"/>
      <c r="FF107" s="238"/>
      <c r="FG107" s="238"/>
      <c r="FH107" s="238"/>
      <c r="FI107" s="238"/>
      <c r="FJ107" s="238"/>
      <c r="FK107" s="238"/>
      <c r="FL107" s="238"/>
      <c r="FM107" s="238"/>
      <c r="FN107" s="238"/>
      <c r="FO107" s="238"/>
      <c r="FP107" s="238"/>
      <c r="FQ107" s="238"/>
      <c r="FR107" s="238"/>
      <c r="FS107" s="238"/>
      <c r="FT107" s="238"/>
      <c r="FU107" s="238"/>
      <c r="FV107" s="238"/>
      <c r="FW107" s="238"/>
      <c r="FX107" s="238"/>
      <c r="FY107" s="238"/>
      <c r="FZ107" s="238"/>
      <c r="GA107" s="238"/>
      <c r="GB107" s="238"/>
      <c r="GC107" s="238"/>
      <c r="GD107" s="238"/>
      <c r="GE107" s="238"/>
      <c r="GF107" s="238"/>
      <c r="GG107" s="238"/>
      <c r="GH107" s="238"/>
      <c r="GI107" s="238"/>
      <c r="GJ107" s="238"/>
      <c r="GK107" s="238"/>
      <c r="GL107" s="238"/>
      <c r="GM107" s="238"/>
      <c r="GN107" s="238"/>
      <c r="GO107" s="238"/>
      <c r="GP107" s="238"/>
      <c r="GQ107" s="238"/>
      <c r="GR107" s="238"/>
      <c r="GS107" s="238"/>
      <c r="GT107" s="238"/>
      <c r="GU107" s="238"/>
      <c r="GV107" s="238"/>
      <c r="GW107" s="238"/>
      <c r="GX107" s="238"/>
      <c r="GY107" s="238"/>
      <c r="GZ107" s="238"/>
      <c r="HA107" s="238"/>
      <c r="HB107" s="238"/>
      <c r="HC107" s="238"/>
      <c r="HD107" s="238"/>
      <c r="HE107" s="238"/>
      <c r="HF107" s="238"/>
      <c r="HG107" s="238"/>
      <c r="HH107" s="238"/>
      <c r="HI107" s="238"/>
      <c r="HJ107" s="238"/>
      <c r="HK107" s="238"/>
      <c r="HL107" s="238"/>
      <c r="HM107" s="238"/>
      <c r="HN107" s="238"/>
      <c r="HO107" s="238"/>
      <c r="HP107" s="238"/>
      <c r="HQ107" s="238"/>
      <c r="HR107" s="238"/>
      <c r="HS107" s="238"/>
      <c r="HT107" s="238"/>
      <c r="HU107" s="238"/>
      <c r="HV107" s="238"/>
      <c r="HW107" s="238"/>
      <c r="HX107" s="238"/>
      <c r="HY107" s="238"/>
      <c r="HZ107" s="238"/>
      <c r="IA107" s="238"/>
      <c r="IB107" s="238"/>
      <c r="IC107" s="238"/>
      <c r="ID107" s="238"/>
      <c r="IE107" s="238"/>
      <c r="IF107" s="238"/>
      <c r="IG107" s="238"/>
      <c r="IH107" s="238"/>
      <c r="II107" s="238"/>
      <c r="IJ107" s="238"/>
      <c r="IK107" s="238"/>
      <c r="IL107" s="238"/>
      <c r="IM107" s="238"/>
      <c r="IN107" s="238"/>
      <c r="IO107" s="238"/>
      <c r="IP107" s="238"/>
      <c r="IQ107" s="238"/>
      <c r="IR107" s="238"/>
      <c r="IS107" s="238"/>
      <c r="IT107" s="238"/>
    </row>
    <row r="108" spans="1:37" s="170" customFormat="1" ht="54" hidden="1">
      <c r="A108" s="502" t="s">
        <v>435</v>
      </c>
      <c r="B108" s="499" t="s">
        <v>428</v>
      </c>
      <c r="C108" s="500" t="s">
        <v>102</v>
      </c>
      <c r="D108" s="485" t="s">
        <v>318</v>
      </c>
      <c r="E108" s="503"/>
      <c r="F108" s="480">
        <f>F109</f>
        <v>0</v>
      </c>
      <c r="G108" s="480">
        <f>G109</f>
        <v>0</v>
      </c>
      <c r="H108" s="162"/>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row>
    <row r="109" spans="1:37" s="170" customFormat="1" ht="18" hidden="1">
      <c r="A109" s="89" t="s">
        <v>157</v>
      </c>
      <c r="B109" s="358" t="s">
        <v>428</v>
      </c>
      <c r="C109" s="462" t="s">
        <v>102</v>
      </c>
      <c r="D109" s="230" t="s">
        <v>436</v>
      </c>
      <c r="E109" s="32"/>
      <c r="F109" s="417">
        <f>F110</f>
        <v>0</v>
      </c>
      <c r="G109" s="417">
        <f>G110</f>
        <v>0</v>
      </c>
      <c r="H109" s="162"/>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row>
    <row r="110" spans="1:37" s="170" customFormat="1" ht="18" hidden="1">
      <c r="A110" s="25" t="s">
        <v>432</v>
      </c>
      <c r="B110" s="359" t="s">
        <v>428</v>
      </c>
      <c r="C110" s="461" t="s">
        <v>102</v>
      </c>
      <c r="D110" s="130" t="s">
        <v>436</v>
      </c>
      <c r="E110" s="12" t="s">
        <v>84</v>
      </c>
      <c r="F110" s="418">
        <v>0</v>
      </c>
      <c r="G110" s="418">
        <v>0</v>
      </c>
      <c r="H110" s="162"/>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row>
    <row r="111" spans="1:37" s="170" customFormat="1" ht="72" hidden="1">
      <c r="A111" s="502" t="s">
        <v>437</v>
      </c>
      <c r="B111" s="499" t="s">
        <v>428</v>
      </c>
      <c r="C111" s="500" t="s">
        <v>81</v>
      </c>
      <c r="D111" s="485" t="s">
        <v>318</v>
      </c>
      <c r="E111" s="503"/>
      <c r="F111" s="480">
        <f>F112</f>
        <v>0</v>
      </c>
      <c r="G111" s="480">
        <f>G112</f>
        <v>0</v>
      </c>
      <c r="H111" s="162"/>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row>
    <row r="112" spans="1:37" s="170" customFormat="1" ht="18" hidden="1">
      <c r="A112" s="89" t="s">
        <v>157</v>
      </c>
      <c r="B112" s="358" t="s">
        <v>428</v>
      </c>
      <c r="C112" s="462" t="s">
        <v>81</v>
      </c>
      <c r="D112" s="230" t="s">
        <v>436</v>
      </c>
      <c r="E112" s="32"/>
      <c r="F112" s="417">
        <f>F113</f>
        <v>0</v>
      </c>
      <c r="G112" s="417">
        <f>G113</f>
        <v>0</v>
      </c>
      <c r="H112" s="162"/>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row>
    <row r="113" spans="1:37" s="170" customFormat="1" ht="18" hidden="1">
      <c r="A113" s="25" t="s">
        <v>432</v>
      </c>
      <c r="B113" s="359" t="s">
        <v>428</v>
      </c>
      <c r="C113" s="461" t="s">
        <v>81</v>
      </c>
      <c r="D113" s="130" t="s">
        <v>436</v>
      </c>
      <c r="E113" s="12" t="s">
        <v>84</v>
      </c>
      <c r="F113" s="418">
        <v>0</v>
      </c>
      <c r="G113" s="418">
        <v>0</v>
      </c>
      <c r="H113" s="162"/>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row>
    <row r="114" spans="1:37" s="170" customFormat="1" ht="69">
      <c r="A114" s="60" t="s">
        <v>231</v>
      </c>
      <c r="B114" s="355" t="s">
        <v>158</v>
      </c>
      <c r="C114" s="399" t="s">
        <v>316</v>
      </c>
      <c r="D114" s="143" t="s">
        <v>318</v>
      </c>
      <c r="E114" s="86"/>
      <c r="F114" s="429">
        <f>+F115</f>
        <v>23000</v>
      </c>
      <c r="G114" s="429">
        <f>+G115</f>
        <v>30000</v>
      </c>
      <c r="H114" s="162"/>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row>
    <row r="115" spans="1:37" s="170" customFormat="1" ht="90">
      <c r="A115" s="48" t="s">
        <v>232</v>
      </c>
      <c r="B115" s="356" t="s">
        <v>159</v>
      </c>
      <c r="C115" s="236" t="s">
        <v>316</v>
      </c>
      <c r="D115" s="228" t="s">
        <v>318</v>
      </c>
      <c r="E115" s="78"/>
      <c r="F115" s="430">
        <f>F116</f>
        <v>23000</v>
      </c>
      <c r="G115" s="430">
        <f>G116</f>
        <v>30000</v>
      </c>
      <c r="H115" s="162"/>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row>
    <row r="116" spans="1:37" s="170" customFormat="1" ht="144">
      <c r="A116" s="498" t="s">
        <v>430</v>
      </c>
      <c r="B116" s="499" t="s">
        <v>159</v>
      </c>
      <c r="C116" s="500" t="s">
        <v>75</v>
      </c>
      <c r="D116" s="485" t="s">
        <v>318</v>
      </c>
      <c r="E116" s="477"/>
      <c r="F116" s="501">
        <f>F119+F121+F117+F123</f>
        <v>23000</v>
      </c>
      <c r="G116" s="501">
        <f>G119+G121+G117+G123</f>
        <v>30000</v>
      </c>
      <c r="H116" s="162"/>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row>
    <row r="117" spans="1:37" s="170" customFormat="1" ht="72" hidden="1">
      <c r="A117" s="82" t="s">
        <v>433</v>
      </c>
      <c r="B117" s="358" t="s">
        <v>159</v>
      </c>
      <c r="C117" s="462" t="s">
        <v>75</v>
      </c>
      <c r="D117" s="230" t="s">
        <v>434</v>
      </c>
      <c r="E117" s="32"/>
      <c r="F117" s="417">
        <f>+F118</f>
        <v>0</v>
      </c>
      <c r="G117" s="417">
        <f>+G118</f>
        <v>0</v>
      </c>
      <c r="H117" s="162"/>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row>
    <row r="118" spans="1:37" s="170" customFormat="1" ht="18" hidden="1">
      <c r="A118" s="23" t="s">
        <v>432</v>
      </c>
      <c r="B118" s="327" t="s">
        <v>159</v>
      </c>
      <c r="C118" s="492" t="s">
        <v>75</v>
      </c>
      <c r="D118" s="328" t="s">
        <v>434</v>
      </c>
      <c r="E118" s="79" t="s">
        <v>84</v>
      </c>
      <c r="F118" s="431">
        <v>0</v>
      </c>
      <c r="G118" s="431">
        <v>0</v>
      </c>
      <c r="H118" s="162"/>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row>
    <row r="119" spans="1:37" s="170" customFormat="1" ht="36" hidden="1">
      <c r="A119" s="82" t="s">
        <v>326</v>
      </c>
      <c r="B119" s="358" t="s">
        <v>159</v>
      </c>
      <c r="C119" s="462" t="s">
        <v>75</v>
      </c>
      <c r="D119" s="230" t="s">
        <v>327</v>
      </c>
      <c r="E119" s="32"/>
      <c r="F119" s="417">
        <f>+F120</f>
        <v>0</v>
      </c>
      <c r="G119" s="417">
        <f>+G120</f>
        <v>0</v>
      </c>
      <c r="H119" s="162"/>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row>
    <row r="120" spans="1:37" s="170" customFormat="1" ht="18" hidden="1">
      <c r="A120" s="84" t="s">
        <v>83</v>
      </c>
      <c r="B120" s="357" t="s">
        <v>159</v>
      </c>
      <c r="C120" s="463" t="s">
        <v>75</v>
      </c>
      <c r="D120" s="240" t="s">
        <v>327</v>
      </c>
      <c r="E120" s="12" t="s">
        <v>84</v>
      </c>
      <c r="F120" s="418">
        <v>0</v>
      </c>
      <c r="G120" s="418">
        <v>0</v>
      </c>
      <c r="H120" s="162"/>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row>
    <row r="121" spans="1:37" s="170" customFormat="1" ht="18">
      <c r="A121" s="82" t="s">
        <v>329</v>
      </c>
      <c r="B121" s="358" t="s">
        <v>159</v>
      </c>
      <c r="C121" s="462" t="s">
        <v>75</v>
      </c>
      <c r="D121" s="230" t="s">
        <v>328</v>
      </c>
      <c r="E121" s="32"/>
      <c r="F121" s="417">
        <f>+F122</f>
        <v>23000</v>
      </c>
      <c r="G121" s="417">
        <f>+G122</f>
        <v>30000</v>
      </c>
      <c r="H121" s="162"/>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row>
    <row r="122" spans="1:37" s="170" customFormat="1" ht="18">
      <c r="A122" s="84" t="s">
        <v>83</v>
      </c>
      <c r="B122" s="357" t="s">
        <v>159</v>
      </c>
      <c r="C122" s="463" t="s">
        <v>75</v>
      </c>
      <c r="D122" s="240" t="s">
        <v>328</v>
      </c>
      <c r="E122" s="12" t="s">
        <v>84</v>
      </c>
      <c r="F122" s="418">
        <f>'прил6 (2)'!I127</f>
        <v>23000</v>
      </c>
      <c r="G122" s="418">
        <f>'прил 7'!H136</f>
        <v>30000</v>
      </c>
      <c r="H122" s="162"/>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row>
    <row r="123" spans="1:37" s="170" customFormat="1" ht="18" hidden="1">
      <c r="A123" s="30" t="s">
        <v>423</v>
      </c>
      <c r="B123" s="219" t="s">
        <v>159</v>
      </c>
      <c r="C123" s="450" t="s">
        <v>75</v>
      </c>
      <c r="D123" s="31" t="s">
        <v>424</v>
      </c>
      <c r="E123" s="196"/>
      <c r="F123" s="410">
        <f>F124</f>
        <v>0</v>
      </c>
      <c r="G123" s="410">
        <f>G124</f>
        <v>0</v>
      </c>
      <c r="H123" s="162"/>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row>
    <row r="124" spans="1:37" s="170" customFormat="1" ht="36" hidden="1">
      <c r="A124" s="23" t="s">
        <v>82</v>
      </c>
      <c r="B124" s="342" t="s">
        <v>159</v>
      </c>
      <c r="C124" s="451" t="s">
        <v>75</v>
      </c>
      <c r="D124" s="4" t="s">
        <v>424</v>
      </c>
      <c r="E124" s="198" t="s">
        <v>77</v>
      </c>
      <c r="F124" s="411">
        <v>0</v>
      </c>
      <c r="G124" s="411">
        <v>0</v>
      </c>
      <c r="H124" s="162"/>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row>
    <row r="125" spans="1:37" s="170" customFormat="1" ht="18" hidden="1">
      <c r="A125" s="110" t="s">
        <v>277</v>
      </c>
      <c r="B125" s="343" t="s">
        <v>160</v>
      </c>
      <c r="C125" s="453" t="s">
        <v>316</v>
      </c>
      <c r="D125" s="2" t="s">
        <v>318</v>
      </c>
      <c r="E125" s="188"/>
      <c r="F125" s="408">
        <f>+F126</f>
        <v>0</v>
      </c>
      <c r="G125" s="408">
        <f>+G126</f>
        <v>0</v>
      </c>
      <c r="H125" s="162"/>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row>
    <row r="126" spans="1:37" s="170" customFormat="1" ht="36" hidden="1">
      <c r="A126" s="252" t="s">
        <v>276</v>
      </c>
      <c r="B126" s="331" t="s">
        <v>161</v>
      </c>
      <c r="C126" s="449" t="s">
        <v>316</v>
      </c>
      <c r="D126" s="3" t="s">
        <v>318</v>
      </c>
      <c r="E126" s="192"/>
      <c r="F126" s="409">
        <f>F130+F127+F133</f>
        <v>0</v>
      </c>
      <c r="G126" s="409">
        <f>G130+G127+G133</f>
        <v>0</v>
      </c>
      <c r="H126" s="162"/>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row>
    <row r="127" spans="1:37" s="170" customFormat="1" ht="72" hidden="1">
      <c r="A127" s="531" t="s">
        <v>449</v>
      </c>
      <c r="B127" s="526" t="s">
        <v>161</v>
      </c>
      <c r="C127" s="509" t="s">
        <v>81</v>
      </c>
      <c r="D127" s="527" t="s">
        <v>318</v>
      </c>
      <c r="E127" s="532"/>
      <c r="F127" s="533">
        <f>F128</f>
        <v>0</v>
      </c>
      <c r="G127" s="533">
        <f>G128</f>
        <v>0</v>
      </c>
      <c r="H127" s="162"/>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row>
    <row r="128" spans="1:37" s="170" customFormat="1" ht="18" hidden="1">
      <c r="A128" s="30" t="s">
        <v>450</v>
      </c>
      <c r="B128" s="258" t="s">
        <v>161</v>
      </c>
      <c r="C128" s="459" t="s">
        <v>81</v>
      </c>
      <c r="D128" s="43" t="s">
        <v>451</v>
      </c>
      <c r="E128" s="196"/>
      <c r="F128" s="410">
        <f>+F129</f>
        <v>0</v>
      </c>
      <c r="G128" s="410">
        <f>+G129</f>
        <v>0</v>
      </c>
      <c r="H128" s="162"/>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row>
    <row r="129" spans="1:37" s="170" customFormat="1" ht="18" hidden="1">
      <c r="A129" s="106" t="s">
        <v>432</v>
      </c>
      <c r="B129" s="367" t="s">
        <v>161</v>
      </c>
      <c r="C129" s="468" t="s">
        <v>81</v>
      </c>
      <c r="D129" s="253" t="s">
        <v>451</v>
      </c>
      <c r="E129" s="12" t="s">
        <v>84</v>
      </c>
      <c r="F129" s="418">
        <v>0</v>
      </c>
      <c r="G129" s="418">
        <v>0</v>
      </c>
      <c r="H129" s="162"/>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row>
    <row r="130" spans="1:37" s="170" customFormat="1" ht="54" hidden="1">
      <c r="A130" s="476" t="s">
        <v>431</v>
      </c>
      <c r="B130" s="484" t="s">
        <v>161</v>
      </c>
      <c r="C130" s="488" t="s">
        <v>113</v>
      </c>
      <c r="D130" s="485" t="s">
        <v>318</v>
      </c>
      <c r="E130" s="479"/>
      <c r="F130" s="480">
        <f>F131</f>
        <v>0</v>
      </c>
      <c r="G130" s="480">
        <f>G131</f>
        <v>0</v>
      </c>
      <c r="H130" s="162"/>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row>
    <row r="131" spans="1:37" s="170" customFormat="1" ht="18" hidden="1">
      <c r="A131" s="30" t="s">
        <v>423</v>
      </c>
      <c r="B131" s="219" t="s">
        <v>161</v>
      </c>
      <c r="C131" s="450" t="s">
        <v>113</v>
      </c>
      <c r="D131" s="31" t="s">
        <v>424</v>
      </c>
      <c r="E131" s="196"/>
      <c r="F131" s="410">
        <f>F132</f>
        <v>0</v>
      </c>
      <c r="G131" s="410">
        <f>G132</f>
        <v>0</v>
      </c>
      <c r="H131" s="162"/>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row>
    <row r="132" spans="1:37" s="170" customFormat="1" ht="36" hidden="1">
      <c r="A132" s="23" t="s">
        <v>82</v>
      </c>
      <c r="B132" s="342" t="s">
        <v>161</v>
      </c>
      <c r="C132" s="451" t="s">
        <v>113</v>
      </c>
      <c r="D132" s="4" t="s">
        <v>424</v>
      </c>
      <c r="E132" s="198" t="s">
        <v>77</v>
      </c>
      <c r="F132" s="411">
        <v>0</v>
      </c>
      <c r="G132" s="411">
        <v>0</v>
      </c>
      <c r="H132" s="162"/>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row>
    <row r="133" spans="1:37" s="170" customFormat="1" ht="36" hidden="1">
      <c r="A133" s="531" t="s">
        <v>452</v>
      </c>
      <c r="B133" s="526" t="s">
        <v>161</v>
      </c>
      <c r="C133" s="509" t="s">
        <v>87</v>
      </c>
      <c r="D133" s="527" t="s">
        <v>318</v>
      </c>
      <c r="E133" s="532"/>
      <c r="F133" s="533">
        <f>F134</f>
        <v>0</v>
      </c>
      <c r="G133" s="533">
        <f>G134</f>
        <v>0</v>
      </c>
      <c r="H133" s="162"/>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row>
    <row r="134" spans="1:37" s="170" customFormat="1" ht="18" hidden="1">
      <c r="A134" s="30" t="s">
        <v>450</v>
      </c>
      <c r="B134" s="258" t="s">
        <v>161</v>
      </c>
      <c r="C134" s="459" t="s">
        <v>87</v>
      </c>
      <c r="D134" s="43" t="s">
        <v>451</v>
      </c>
      <c r="E134" s="196"/>
      <c r="F134" s="410">
        <f>F135</f>
        <v>0</v>
      </c>
      <c r="G134" s="410">
        <f>G135</f>
        <v>0</v>
      </c>
      <c r="H134" s="162"/>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row>
    <row r="135" spans="1:37" s="170" customFormat="1" ht="18" hidden="1">
      <c r="A135" s="333" t="s">
        <v>432</v>
      </c>
      <c r="B135" s="367" t="s">
        <v>161</v>
      </c>
      <c r="C135" s="468" t="s">
        <v>87</v>
      </c>
      <c r="D135" s="253" t="s">
        <v>451</v>
      </c>
      <c r="E135" s="59" t="s">
        <v>84</v>
      </c>
      <c r="F135" s="411">
        <v>0</v>
      </c>
      <c r="G135" s="411">
        <v>0</v>
      </c>
      <c r="H135" s="162"/>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row>
    <row r="136" spans="1:37" s="170" customFormat="1" ht="18">
      <c r="A136" s="11" t="s">
        <v>163</v>
      </c>
      <c r="B136" s="213" t="s">
        <v>162</v>
      </c>
      <c r="C136" s="448" t="s">
        <v>316</v>
      </c>
      <c r="D136" s="28" t="s">
        <v>318</v>
      </c>
      <c r="E136" s="188"/>
      <c r="F136" s="408">
        <f aca="true" t="shared" si="2" ref="F136:G138">+F137</f>
        <v>683550</v>
      </c>
      <c r="G136" s="408">
        <f t="shared" si="2"/>
        <v>810000</v>
      </c>
      <c r="H136" s="162"/>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row>
    <row r="137" spans="1:7" ht="18">
      <c r="A137" s="10" t="s">
        <v>165</v>
      </c>
      <c r="B137" s="331" t="s">
        <v>164</v>
      </c>
      <c r="C137" s="449" t="s">
        <v>316</v>
      </c>
      <c r="D137" s="3" t="s">
        <v>318</v>
      </c>
      <c r="E137" s="192"/>
      <c r="F137" s="409">
        <f t="shared" si="2"/>
        <v>683550</v>
      </c>
      <c r="G137" s="409">
        <f t="shared" si="2"/>
        <v>810000</v>
      </c>
    </row>
    <row r="138" spans="1:7" ht="18">
      <c r="A138" s="30" t="s">
        <v>142</v>
      </c>
      <c r="B138" s="219" t="s">
        <v>164</v>
      </c>
      <c r="C138" s="450" t="s">
        <v>316</v>
      </c>
      <c r="D138" s="31" t="s">
        <v>317</v>
      </c>
      <c r="E138" s="196"/>
      <c r="F138" s="410">
        <f t="shared" si="2"/>
        <v>683550</v>
      </c>
      <c r="G138" s="410">
        <f t="shared" si="2"/>
        <v>810000</v>
      </c>
    </row>
    <row r="139" spans="1:7" ht="36">
      <c r="A139" s="23" t="s">
        <v>82</v>
      </c>
      <c r="B139" s="342" t="s">
        <v>164</v>
      </c>
      <c r="C139" s="451" t="s">
        <v>316</v>
      </c>
      <c r="D139" s="4" t="s">
        <v>317</v>
      </c>
      <c r="E139" s="198" t="s">
        <v>77</v>
      </c>
      <c r="F139" s="411">
        <f>'прил6 (2)'!I18</f>
        <v>683550</v>
      </c>
      <c r="G139" s="411">
        <f>'прил 7'!H18</f>
        <v>810000</v>
      </c>
    </row>
    <row r="140" spans="1:7" ht="17.25">
      <c r="A140" s="11" t="s">
        <v>167</v>
      </c>
      <c r="B140" s="343" t="s">
        <v>166</v>
      </c>
      <c r="C140" s="453" t="s">
        <v>316</v>
      </c>
      <c r="D140" s="2" t="s">
        <v>318</v>
      </c>
      <c r="E140" s="188"/>
      <c r="F140" s="408">
        <f>+F141</f>
        <v>1575410</v>
      </c>
      <c r="G140" s="408">
        <f>+G141</f>
        <v>1805700</v>
      </c>
    </row>
    <row r="141" spans="1:7" ht="18">
      <c r="A141" s="10" t="s">
        <v>169</v>
      </c>
      <c r="B141" s="331" t="s">
        <v>168</v>
      </c>
      <c r="C141" s="449" t="s">
        <v>316</v>
      </c>
      <c r="D141" s="3" t="s">
        <v>318</v>
      </c>
      <c r="E141" s="192"/>
      <c r="F141" s="409">
        <f>+F142</f>
        <v>1575410</v>
      </c>
      <c r="G141" s="409">
        <f>+G142</f>
        <v>1805700</v>
      </c>
    </row>
    <row r="142" spans="1:7" ht="18">
      <c r="A142" s="30" t="s">
        <v>142</v>
      </c>
      <c r="B142" s="219" t="s">
        <v>168</v>
      </c>
      <c r="C142" s="450" t="s">
        <v>316</v>
      </c>
      <c r="D142" s="31" t="s">
        <v>317</v>
      </c>
      <c r="E142" s="196"/>
      <c r="F142" s="410">
        <f>SUM(F143:F145)</f>
        <v>1575410</v>
      </c>
      <c r="G142" s="410">
        <f>SUM(G143:G145)</f>
        <v>1805700</v>
      </c>
    </row>
    <row r="143" spans="1:7" ht="36">
      <c r="A143" s="23" t="s">
        <v>82</v>
      </c>
      <c r="B143" s="342" t="s">
        <v>168</v>
      </c>
      <c r="C143" s="451" t="s">
        <v>316</v>
      </c>
      <c r="D143" s="4" t="s">
        <v>317</v>
      </c>
      <c r="E143" s="198" t="s">
        <v>77</v>
      </c>
      <c r="F143" s="411">
        <f>'прил6 (2)'!I51</f>
        <v>1508570</v>
      </c>
      <c r="G143" s="411">
        <f>'прил 7'!H23</f>
        <v>1750518</v>
      </c>
    </row>
    <row r="144" spans="1:7" ht="18">
      <c r="A144" s="25" t="s">
        <v>83</v>
      </c>
      <c r="B144" s="342" t="s">
        <v>168</v>
      </c>
      <c r="C144" s="451" t="s">
        <v>316</v>
      </c>
      <c r="D144" s="4" t="s">
        <v>317</v>
      </c>
      <c r="E144" s="198" t="s">
        <v>84</v>
      </c>
      <c r="F144" s="411">
        <f>'прил6 (2)'!I52</f>
        <v>26840</v>
      </c>
      <c r="G144" s="411">
        <f>'прил 7'!H24</f>
        <v>25200</v>
      </c>
    </row>
    <row r="145" spans="1:7" ht="18">
      <c r="A145" s="25" t="s">
        <v>85</v>
      </c>
      <c r="B145" s="342" t="s">
        <v>168</v>
      </c>
      <c r="C145" s="451" t="s">
        <v>316</v>
      </c>
      <c r="D145" s="4" t="s">
        <v>317</v>
      </c>
      <c r="E145" s="198" t="s">
        <v>86</v>
      </c>
      <c r="F145" s="411">
        <f>'прил6 (2)'!I53</f>
        <v>40000</v>
      </c>
      <c r="G145" s="411">
        <f>'прил 7'!H25</f>
        <v>29982</v>
      </c>
    </row>
    <row r="146" spans="1:7" ht="17.25">
      <c r="A146" s="11" t="s">
        <v>171</v>
      </c>
      <c r="B146" s="343" t="s">
        <v>170</v>
      </c>
      <c r="C146" s="453" t="s">
        <v>316</v>
      </c>
      <c r="D146" s="2" t="s">
        <v>318</v>
      </c>
      <c r="E146" s="188"/>
      <c r="F146" s="408">
        <f>F147</f>
        <v>26040</v>
      </c>
      <c r="G146" s="408">
        <f>G147</f>
        <v>26040</v>
      </c>
    </row>
    <row r="147" spans="1:7" ht="18">
      <c r="A147" s="10" t="s">
        <v>173</v>
      </c>
      <c r="B147" s="331" t="s">
        <v>172</v>
      </c>
      <c r="C147" s="449" t="s">
        <v>316</v>
      </c>
      <c r="D147" s="3" t="s">
        <v>318</v>
      </c>
      <c r="E147" s="192"/>
      <c r="F147" s="409">
        <f>+F148</f>
        <v>26040</v>
      </c>
      <c r="G147" s="409">
        <f>+G148</f>
        <v>26040</v>
      </c>
    </row>
    <row r="148" spans="1:7" ht="18">
      <c r="A148" s="30" t="s">
        <v>142</v>
      </c>
      <c r="B148" s="219" t="s">
        <v>172</v>
      </c>
      <c r="C148" s="450" t="s">
        <v>316</v>
      </c>
      <c r="D148" s="31" t="s">
        <v>317</v>
      </c>
      <c r="E148" s="196"/>
      <c r="F148" s="410">
        <f>F150</f>
        <v>26040</v>
      </c>
      <c r="G148" s="410">
        <f>G150</f>
        <v>26040</v>
      </c>
    </row>
    <row r="149" spans="1:7" ht="36" hidden="1">
      <c r="A149" s="23" t="s">
        <v>82</v>
      </c>
      <c r="B149" s="342" t="s">
        <v>172</v>
      </c>
      <c r="C149" s="451"/>
      <c r="D149" s="27" t="s">
        <v>141</v>
      </c>
      <c r="E149" s="198" t="s">
        <v>77</v>
      </c>
      <c r="F149" s="411"/>
      <c r="G149" s="411"/>
    </row>
    <row r="150" spans="1:7" ht="18">
      <c r="A150" s="25" t="s">
        <v>83</v>
      </c>
      <c r="B150" s="342" t="s">
        <v>172</v>
      </c>
      <c r="C150" s="451" t="s">
        <v>316</v>
      </c>
      <c r="D150" s="27" t="s">
        <v>317</v>
      </c>
      <c r="E150" s="198" t="s">
        <v>84</v>
      </c>
      <c r="F150" s="411">
        <v>26040</v>
      </c>
      <c r="G150" s="411">
        <v>26040</v>
      </c>
    </row>
    <row r="151" spans="1:7" ht="17.25">
      <c r="A151" s="61" t="s">
        <v>181</v>
      </c>
      <c r="B151" s="351" t="s">
        <v>180</v>
      </c>
      <c r="C151" s="489" t="s">
        <v>316</v>
      </c>
      <c r="D151" s="225" t="s">
        <v>318</v>
      </c>
      <c r="E151" s="226"/>
      <c r="F151" s="422">
        <f>F152</f>
        <v>406038</v>
      </c>
      <c r="G151" s="422">
        <f>G152</f>
        <v>483167</v>
      </c>
    </row>
    <row r="152" spans="1:7" ht="18">
      <c r="A152" s="48" t="s">
        <v>183</v>
      </c>
      <c r="B152" s="352" t="s">
        <v>182</v>
      </c>
      <c r="C152" s="236" t="s">
        <v>316</v>
      </c>
      <c r="D152" s="228" t="s">
        <v>318</v>
      </c>
      <c r="E152" s="229"/>
      <c r="F152" s="416">
        <f>F153+F155+F157</f>
        <v>406038</v>
      </c>
      <c r="G152" s="416">
        <f>G153+G155+G157</f>
        <v>483167</v>
      </c>
    </row>
    <row r="153" spans="1:7" ht="18">
      <c r="A153" s="82" t="s">
        <v>307</v>
      </c>
      <c r="B153" s="353" t="s">
        <v>182</v>
      </c>
      <c r="C153" s="462" t="s">
        <v>316</v>
      </c>
      <c r="D153" s="230" t="s">
        <v>322</v>
      </c>
      <c r="E153" s="135"/>
      <c r="F153" s="417">
        <f>F154</f>
        <v>261000</v>
      </c>
      <c r="G153" s="417">
        <f>G154</f>
        <v>230000</v>
      </c>
    </row>
    <row r="154" spans="1:7" ht="18">
      <c r="A154" s="221" t="s">
        <v>83</v>
      </c>
      <c r="B154" s="354" t="s">
        <v>182</v>
      </c>
      <c r="C154" s="461" t="s">
        <v>316</v>
      </c>
      <c r="D154" s="130" t="s">
        <v>322</v>
      </c>
      <c r="E154" s="129" t="s">
        <v>84</v>
      </c>
      <c r="F154" s="423">
        <f>'прил6 (2)'!I96</f>
        <v>261000</v>
      </c>
      <c r="G154" s="423">
        <f>'прил 7'!H106</f>
        <v>230000</v>
      </c>
    </row>
    <row r="155" spans="1:7" ht="18">
      <c r="A155" s="82" t="s">
        <v>246</v>
      </c>
      <c r="B155" s="353" t="s">
        <v>182</v>
      </c>
      <c r="C155" s="462" t="s">
        <v>316</v>
      </c>
      <c r="D155" s="230" t="s">
        <v>323</v>
      </c>
      <c r="E155" s="135"/>
      <c r="F155" s="417">
        <f>F156</f>
        <v>7000</v>
      </c>
      <c r="G155" s="417">
        <f>G156</f>
        <v>30000</v>
      </c>
    </row>
    <row r="156" spans="1:7" ht="18">
      <c r="A156" s="221" t="s">
        <v>83</v>
      </c>
      <c r="B156" s="354" t="s">
        <v>182</v>
      </c>
      <c r="C156" s="461" t="s">
        <v>316</v>
      </c>
      <c r="D156" s="130" t="s">
        <v>323</v>
      </c>
      <c r="E156" s="129" t="s">
        <v>84</v>
      </c>
      <c r="F156" s="423">
        <f>'прил6 (2)'!I99</f>
        <v>7000</v>
      </c>
      <c r="G156" s="423">
        <f>'прил 7'!H108</f>
        <v>30000</v>
      </c>
    </row>
    <row r="157" spans="1:7" ht="18">
      <c r="A157" s="89" t="s">
        <v>184</v>
      </c>
      <c r="B157" s="358" t="s">
        <v>182</v>
      </c>
      <c r="C157" s="462" t="s">
        <v>316</v>
      </c>
      <c r="D157" s="230" t="s">
        <v>325</v>
      </c>
      <c r="E157" s="73"/>
      <c r="F157" s="417">
        <f>F158+F159</f>
        <v>138038</v>
      </c>
      <c r="G157" s="417">
        <f>G158+G159</f>
        <v>223167</v>
      </c>
    </row>
    <row r="158" spans="1:7" ht="36">
      <c r="A158" s="23" t="s">
        <v>82</v>
      </c>
      <c r="B158" s="357" t="s">
        <v>182</v>
      </c>
      <c r="C158" s="463" t="s">
        <v>316</v>
      </c>
      <c r="D158" s="240" t="s">
        <v>325</v>
      </c>
      <c r="E158" s="12" t="s">
        <v>77</v>
      </c>
      <c r="F158" s="418">
        <f>'прил6 (2)'!I111</f>
        <v>134366</v>
      </c>
      <c r="G158" s="418">
        <f>'прил 7'!H120</f>
        <v>223167</v>
      </c>
    </row>
    <row r="159" spans="1:7" ht="18">
      <c r="A159" s="612" t="s">
        <v>83</v>
      </c>
      <c r="B159" s="357" t="s">
        <v>182</v>
      </c>
      <c r="C159" s="463" t="s">
        <v>316</v>
      </c>
      <c r="D159" s="240" t="s">
        <v>325</v>
      </c>
      <c r="E159" s="495" t="s">
        <v>84</v>
      </c>
      <c r="F159" s="418">
        <f>'прил6 (2)'!I112</f>
        <v>3672</v>
      </c>
      <c r="G159" s="418">
        <f>'прил 7'!H121</f>
        <v>0</v>
      </c>
    </row>
    <row r="160" spans="1:7" ht="17.25">
      <c r="A160" s="231" t="s">
        <v>228</v>
      </c>
      <c r="B160" s="355" t="s">
        <v>227</v>
      </c>
      <c r="C160" s="399" t="s">
        <v>316</v>
      </c>
      <c r="D160" s="143" t="s">
        <v>318</v>
      </c>
      <c r="E160" s="233"/>
      <c r="F160" s="414">
        <f>+F161</f>
        <v>4191019</v>
      </c>
      <c r="G160" s="414">
        <f>+G161</f>
        <v>3665432</v>
      </c>
    </row>
    <row r="161" spans="1:7" ht="36">
      <c r="A161" s="234" t="s">
        <v>229</v>
      </c>
      <c r="B161" s="356" t="s">
        <v>230</v>
      </c>
      <c r="C161" s="469" t="s">
        <v>316</v>
      </c>
      <c r="D161" s="228" t="s">
        <v>318</v>
      </c>
      <c r="E161" s="236"/>
      <c r="F161" s="416">
        <f>+F162</f>
        <v>4191019</v>
      </c>
      <c r="G161" s="416">
        <f>+G162</f>
        <v>3665432</v>
      </c>
    </row>
    <row r="162" spans="1:7" ht="18">
      <c r="A162" s="82" t="s">
        <v>140</v>
      </c>
      <c r="B162" s="258" t="s">
        <v>230</v>
      </c>
      <c r="C162" s="459" t="s">
        <v>316</v>
      </c>
      <c r="D162" s="134" t="s">
        <v>324</v>
      </c>
      <c r="E162" s="32"/>
      <c r="F162" s="424">
        <f>SUM(F163:F165)</f>
        <v>4191019</v>
      </c>
      <c r="G162" s="424">
        <f>SUM(G163:G165)</f>
        <v>3665432</v>
      </c>
    </row>
    <row r="163" spans="1:7" ht="36">
      <c r="A163" s="120" t="s">
        <v>82</v>
      </c>
      <c r="B163" s="357" t="s">
        <v>230</v>
      </c>
      <c r="C163" s="483" t="s">
        <v>316</v>
      </c>
      <c r="D163" s="130" t="s">
        <v>324</v>
      </c>
      <c r="E163" s="59" t="s">
        <v>77</v>
      </c>
      <c r="F163" s="425">
        <f>'прил6 (2)'!I103</f>
        <v>3124800</v>
      </c>
      <c r="G163" s="425">
        <f>'прил 7'!H112</f>
        <v>3065559</v>
      </c>
    </row>
    <row r="164" spans="1:7" ht="18">
      <c r="A164" s="84" t="s">
        <v>83</v>
      </c>
      <c r="B164" s="357" t="s">
        <v>230</v>
      </c>
      <c r="C164" s="461" t="s">
        <v>316</v>
      </c>
      <c r="D164" s="130" t="s">
        <v>324</v>
      </c>
      <c r="E164" s="59" t="s">
        <v>84</v>
      </c>
      <c r="F164" s="425">
        <f>'прил6 (2)'!I104</f>
        <v>1031066</v>
      </c>
      <c r="G164" s="425">
        <f>'прил 7'!H113</f>
        <v>594653</v>
      </c>
    </row>
    <row r="165" spans="1:7" ht="18">
      <c r="A165" s="106" t="s">
        <v>85</v>
      </c>
      <c r="B165" s="357" t="s">
        <v>230</v>
      </c>
      <c r="C165" s="575" t="s">
        <v>316</v>
      </c>
      <c r="D165" s="240" t="s">
        <v>324</v>
      </c>
      <c r="E165" s="59" t="s">
        <v>86</v>
      </c>
      <c r="F165" s="425">
        <f>'прил6 (2)'!I105</f>
        <v>35153</v>
      </c>
      <c r="G165" s="425">
        <f>'прил 7'!H114</f>
        <v>5220</v>
      </c>
    </row>
    <row r="166" spans="2:4" ht="18">
      <c r="B166" s="275"/>
      <c r="C166" s="13"/>
      <c r="D166" s="442"/>
    </row>
  </sheetData>
  <sheetProtection/>
  <mergeCells count="8">
    <mergeCell ref="A7:E7"/>
    <mergeCell ref="A8:G8"/>
    <mergeCell ref="A1:G1"/>
    <mergeCell ref="A2:G2"/>
    <mergeCell ref="A3:G3"/>
    <mergeCell ref="A4:G4"/>
    <mergeCell ref="A5:G5"/>
    <mergeCell ref="A6:E6"/>
  </mergeCells>
  <printOptions/>
  <pageMargins left="0.7" right="0.2" top="0.4" bottom="0.31" header="0.3" footer="0.23"/>
  <pageSetup blackAndWhite="1" fitToHeight="6" fitToWidth="1" horizontalDpi="600" verticalDpi="600" orientation="portrait" paperSize="9" scale="44"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C28"/>
  <sheetViews>
    <sheetView zoomScalePageLayoutView="0" workbookViewId="0" topLeftCell="A1">
      <selection activeCell="A2" sqref="A2:C2"/>
    </sheetView>
  </sheetViews>
  <sheetFormatPr defaultColWidth="9.140625" defaultRowHeight="15"/>
  <cols>
    <col min="1" max="1" width="15.140625" style="0" customWidth="1"/>
    <col min="2" max="2" width="66.00390625" style="37" customWidth="1"/>
    <col min="3" max="3" width="17.8515625" style="0" customWidth="1"/>
  </cols>
  <sheetData>
    <row r="1" spans="1:3" ht="15">
      <c r="A1" s="1023" t="s">
        <v>485</v>
      </c>
      <c r="B1" s="1023"/>
      <c r="C1" s="1023"/>
    </row>
    <row r="2" spans="1:3" ht="15">
      <c r="A2" s="1023" t="s">
        <v>210</v>
      </c>
      <c r="B2" s="1023"/>
      <c r="C2" s="1023"/>
    </row>
    <row r="3" spans="1:3" ht="15">
      <c r="A3" s="1023" t="s">
        <v>484</v>
      </c>
      <c r="B3" s="1023"/>
      <c r="C3" s="1023"/>
    </row>
    <row r="4" spans="1:3" ht="15">
      <c r="A4" s="1025" t="s">
        <v>369</v>
      </c>
      <c r="B4" s="1025"/>
      <c r="C4" s="1025"/>
    </row>
    <row r="5" spans="1:3" ht="15">
      <c r="A5" s="1025" t="s">
        <v>477</v>
      </c>
      <c r="B5" s="1025"/>
      <c r="C5" s="1025"/>
    </row>
    <row r="6" spans="1:3" ht="14.25">
      <c r="A6" s="579"/>
      <c r="B6" s="591"/>
      <c r="C6" s="580"/>
    </row>
    <row r="7" spans="1:3" ht="14.25">
      <c r="A7" s="579"/>
      <c r="B7" s="592"/>
      <c r="C7" s="581"/>
    </row>
    <row r="8" spans="1:3" ht="17.25">
      <c r="A8" s="1068" t="s">
        <v>394</v>
      </c>
      <c r="B8" s="1068"/>
      <c r="C8" s="1068"/>
    </row>
    <row r="9" spans="1:3" ht="17.25">
      <c r="A9" s="1067" t="s">
        <v>459</v>
      </c>
      <c r="B9" s="1067"/>
      <c r="C9" s="1067"/>
    </row>
    <row r="10" spans="1:3" ht="17.25">
      <c r="A10" s="582"/>
      <c r="B10" s="593"/>
      <c r="C10" s="581"/>
    </row>
    <row r="11" spans="1:3" ht="15">
      <c r="A11" s="582"/>
      <c r="B11" s="594"/>
      <c r="C11" s="581"/>
    </row>
    <row r="12" spans="1:3" ht="18">
      <c r="A12" s="579"/>
      <c r="B12" s="595" t="s">
        <v>395</v>
      </c>
      <c r="C12" s="581"/>
    </row>
    <row r="13" spans="1:3" ht="15">
      <c r="A13" s="584"/>
      <c r="B13" s="592"/>
      <c r="C13" s="585" t="s">
        <v>396</v>
      </c>
    </row>
    <row r="14" spans="1:3" ht="46.5">
      <c r="A14" s="586" t="s">
        <v>397</v>
      </c>
      <c r="B14" s="586" t="s">
        <v>398</v>
      </c>
      <c r="C14" s="587" t="s">
        <v>460</v>
      </c>
    </row>
    <row r="15" spans="1:3" ht="15">
      <c r="A15" s="586">
        <v>1</v>
      </c>
      <c r="B15" s="588" t="s">
        <v>399</v>
      </c>
      <c r="C15" s="589" t="s">
        <v>400</v>
      </c>
    </row>
    <row r="16" spans="1:3" ht="30.75">
      <c r="A16" s="586">
        <v>2</v>
      </c>
      <c r="B16" s="588" t="s">
        <v>401</v>
      </c>
      <c r="C16" s="589"/>
    </row>
    <row r="17" spans="1:3" ht="15">
      <c r="A17" s="586">
        <v>3</v>
      </c>
      <c r="B17" s="588" t="s">
        <v>402</v>
      </c>
      <c r="C17" s="589"/>
    </row>
    <row r="18" spans="1:3" ht="15">
      <c r="A18" s="586"/>
      <c r="B18" s="588" t="s">
        <v>403</v>
      </c>
      <c r="C18" s="590">
        <f>+C16+C17</f>
        <v>0</v>
      </c>
    </row>
    <row r="19" spans="1:3" ht="15">
      <c r="A19" s="584"/>
      <c r="B19" s="592"/>
      <c r="C19" s="581"/>
    </row>
    <row r="20" spans="1:3" ht="15">
      <c r="A20" s="584"/>
      <c r="B20" s="592"/>
      <c r="C20" s="581"/>
    </row>
    <row r="21" spans="1:3" ht="18">
      <c r="A21" s="584"/>
      <c r="B21" s="595" t="s">
        <v>404</v>
      </c>
      <c r="C21" s="581"/>
    </row>
    <row r="22" spans="1:3" ht="18">
      <c r="A22" s="583"/>
      <c r="B22" s="592"/>
      <c r="C22" s="581"/>
    </row>
    <row r="23" spans="1:3" ht="15">
      <c r="A23" s="584"/>
      <c r="B23" s="592"/>
      <c r="C23" s="581"/>
    </row>
    <row r="24" spans="1:3" ht="55.5" customHeight="1">
      <c r="A24" s="586" t="s">
        <v>397</v>
      </c>
      <c r="B24" s="586" t="s">
        <v>398</v>
      </c>
      <c r="C24" s="587" t="s">
        <v>461</v>
      </c>
    </row>
    <row r="25" spans="1:3" ht="15">
      <c r="A25" s="586">
        <v>1</v>
      </c>
      <c r="B25" s="588" t="s">
        <v>399</v>
      </c>
      <c r="C25" s="589"/>
    </row>
    <row r="26" spans="1:3" ht="30.75">
      <c r="A26" s="586">
        <v>2</v>
      </c>
      <c r="B26" s="588" t="s">
        <v>401</v>
      </c>
      <c r="C26" s="589"/>
    </row>
    <row r="27" spans="1:3" ht="15">
      <c r="A27" s="586">
        <v>3</v>
      </c>
      <c r="B27" s="588" t="s">
        <v>402</v>
      </c>
      <c r="C27" s="589"/>
    </row>
    <row r="28" spans="1:3" ht="15">
      <c r="A28" s="586"/>
      <c r="B28" s="588" t="s">
        <v>403</v>
      </c>
      <c r="C28" s="590">
        <f>+C26</f>
        <v>0</v>
      </c>
    </row>
  </sheetData>
  <sheetProtection/>
  <mergeCells count="7">
    <mergeCell ref="A9:C9"/>
    <mergeCell ref="A1:C1"/>
    <mergeCell ref="A2:C2"/>
    <mergeCell ref="A3:C3"/>
    <mergeCell ref="A4:C4"/>
    <mergeCell ref="A5:C5"/>
    <mergeCell ref="A8:C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D28"/>
  <sheetViews>
    <sheetView zoomScalePageLayoutView="0" workbookViewId="0" topLeftCell="A1">
      <selection activeCell="A4" sqref="A4:D4"/>
    </sheetView>
  </sheetViews>
  <sheetFormatPr defaultColWidth="9.140625" defaultRowHeight="15"/>
  <cols>
    <col min="1" max="1" width="15.140625" style="0" customWidth="1"/>
    <col min="2" max="2" width="66.00390625" style="37" customWidth="1"/>
    <col min="3" max="3" width="17.7109375" style="37" customWidth="1"/>
    <col min="4" max="4" width="17.8515625" style="0" customWidth="1"/>
  </cols>
  <sheetData>
    <row r="1" spans="1:4" ht="15">
      <c r="A1" s="1023" t="s">
        <v>486</v>
      </c>
      <c r="B1" s="1023"/>
      <c r="C1" s="1023"/>
      <c r="D1" s="1023"/>
    </row>
    <row r="2" spans="1:4" ht="15">
      <c r="A2" s="1023" t="s">
        <v>210</v>
      </c>
      <c r="B2" s="1023"/>
      <c r="C2" s="1023"/>
      <c r="D2" s="1023"/>
    </row>
    <row r="3" spans="1:4" ht="15">
      <c r="A3" s="1023" t="s">
        <v>484</v>
      </c>
      <c r="B3" s="1023"/>
      <c r="C3" s="1023"/>
      <c r="D3" s="1023"/>
    </row>
    <row r="4" spans="1:4" ht="15">
      <c r="A4" s="1025" t="s">
        <v>369</v>
      </c>
      <c r="B4" s="1025"/>
      <c r="C4" s="1025"/>
      <c r="D4" s="1025"/>
    </row>
    <row r="5" spans="1:4" ht="15">
      <c r="A5" s="1025" t="s">
        <v>477</v>
      </c>
      <c r="B5" s="1025"/>
      <c r="C5" s="1025"/>
      <c r="D5" s="1025"/>
    </row>
    <row r="6" spans="1:4" ht="14.25">
      <c r="A6" s="579"/>
      <c r="B6" s="591"/>
      <c r="C6" s="591"/>
      <c r="D6" s="580"/>
    </row>
    <row r="7" spans="1:4" ht="14.25">
      <c r="A7" s="579"/>
      <c r="B7" s="592"/>
      <c r="C7" s="592"/>
      <c r="D7" s="581"/>
    </row>
    <row r="8" spans="1:4" ht="17.25">
      <c r="A8" s="1068" t="s">
        <v>394</v>
      </c>
      <c r="B8" s="1068"/>
      <c r="C8" s="1068"/>
      <c r="D8" s="1068"/>
    </row>
    <row r="9" spans="1:4" ht="17.25">
      <c r="A9" s="1067" t="s">
        <v>469</v>
      </c>
      <c r="B9" s="1067"/>
      <c r="C9" s="1067"/>
      <c r="D9" s="1067"/>
    </row>
    <row r="10" spans="1:4" ht="17.25">
      <c r="A10" s="582"/>
      <c r="B10" s="593"/>
      <c r="C10" s="593"/>
      <c r="D10" s="581"/>
    </row>
    <row r="11" spans="1:4" ht="15">
      <c r="A11" s="582"/>
      <c r="B11" s="594"/>
      <c r="C11" s="594"/>
      <c r="D11" s="581"/>
    </row>
    <row r="12" spans="1:4" ht="18">
      <c r="A12" s="579"/>
      <c r="B12" s="595" t="s">
        <v>395</v>
      </c>
      <c r="C12" s="595"/>
      <c r="D12" s="581"/>
    </row>
    <row r="13" spans="1:4" ht="15">
      <c r="A13" s="584"/>
      <c r="B13" s="592"/>
      <c r="C13" s="592"/>
      <c r="D13" s="585" t="s">
        <v>396</v>
      </c>
    </row>
    <row r="14" spans="1:4" ht="46.5">
      <c r="A14" s="586" t="s">
        <v>397</v>
      </c>
      <c r="B14" s="586" t="s">
        <v>398</v>
      </c>
      <c r="C14" s="587" t="s">
        <v>465</v>
      </c>
      <c r="D14" s="587" t="s">
        <v>466</v>
      </c>
    </row>
    <row r="15" spans="1:4" ht="15">
      <c r="A15" s="586">
        <v>1</v>
      </c>
      <c r="B15" s="588" t="s">
        <v>399</v>
      </c>
      <c r="C15" s="589" t="s">
        <v>400</v>
      </c>
      <c r="D15" s="589" t="s">
        <v>400</v>
      </c>
    </row>
    <row r="16" spans="1:4" ht="30.75">
      <c r="A16" s="586">
        <v>2</v>
      </c>
      <c r="B16" s="588" t="s">
        <v>401</v>
      </c>
      <c r="C16" s="589"/>
      <c r="D16" s="589"/>
    </row>
    <row r="17" spans="1:4" ht="15">
      <c r="A17" s="586">
        <v>3</v>
      </c>
      <c r="B17" s="588" t="s">
        <v>402</v>
      </c>
      <c r="C17" s="589"/>
      <c r="D17" s="589"/>
    </row>
    <row r="18" spans="1:4" ht="15">
      <c r="A18" s="586"/>
      <c r="B18" s="588" t="s">
        <v>403</v>
      </c>
      <c r="C18" s="590">
        <f>+C16+C17</f>
        <v>0</v>
      </c>
      <c r="D18" s="590">
        <f>+D16+D17</f>
        <v>0</v>
      </c>
    </row>
    <row r="19" spans="1:4" ht="15">
      <c r="A19" s="584"/>
      <c r="B19" s="592"/>
      <c r="C19" s="592"/>
      <c r="D19" s="581"/>
    </row>
    <row r="20" spans="1:4" ht="15">
      <c r="A20" s="584"/>
      <c r="B20" s="592"/>
      <c r="C20" s="592"/>
      <c r="D20" s="581"/>
    </row>
    <row r="21" spans="1:4" ht="18">
      <c r="A21" s="584"/>
      <c r="B21" s="595" t="s">
        <v>404</v>
      </c>
      <c r="C21" s="595"/>
      <c r="D21" s="581"/>
    </row>
    <row r="22" spans="1:4" ht="18">
      <c r="A22" s="583"/>
      <c r="B22" s="592"/>
      <c r="C22" s="592"/>
      <c r="D22" s="581"/>
    </row>
    <row r="23" spans="1:4" ht="15">
      <c r="A23" s="584"/>
      <c r="B23" s="592"/>
      <c r="C23" s="592"/>
      <c r="D23" s="581"/>
    </row>
    <row r="24" spans="1:4" ht="55.5" customHeight="1">
      <c r="A24" s="586" t="s">
        <v>397</v>
      </c>
      <c r="B24" s="586" t="s">
        <v>398</v>
      </c>
      <c r="C24" s="587" t="s">
        <v>467</v>
      </c>
      <c r="D24" s="587" t="s">
        <v>468</v>
      </c>
    </row>
    <row r="25" spans="1:4" ht="15">
      <c r="A25" s="586">
        <v>1</v>
      </c>
      <c r="B25" s="588" t="s">
        <v>399</v>
      </c>
      <c r="C25" s="589"/>
      <c r="D25" s="589"/>
    </row>
    <row r="26" spans="1:4" ht="30.75">
      <c r="A26" s="586">
        <v>2</v>
      </c>
      <c r="B26" s="588" t="s">
        <v>401</v>
      </c>
      <c r="C26" s="589"/>
      <c r="D26" s="589"/>
    </row>
    <row r="27" spans="1:4" ht="15">
      <c r="A27" s="586">
        <v>3</v>
      </c>
      <c r="B27" s="588" t="s">
        <v>402</v>
      </c>
      <c r="C27" s="589"/>
      <c r="D27" s="589"/>
    </row>
    <row r="28" spans="1:4" ht="15">
      <c r="A28" s="586"/>
      <c r="B28" s="588" t="s">
        <v>403</v>
      </c>
      <c r="C28" s="590">
        <f>+C26</f>
        <v>0</v>
      </c>
      <c r="D28" s="590">
        <f>+D26</f>
        <v>0</v>
      </c>
    </row>
  </sheetData>
  <sheetProtection/>
  <mergeCells count="7">
    <mergeCell ref="A9:D9"/>
    <mergeCell ref="A1:D1"/>
    <mergeCell ref="A2:D2"/>
    <mergeCell ref="A3:D3"/>
    <mergeCell ref="A4:D4"/>
    <mergeCell ref="A5:D5"/>
    <mergeCell ref="A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G23"/>
  <sheetViews>
    <sheetView zoomScalePageLayoutView="0" workbookViewId="0" topLeftCell="A1">
      <selection activeCell="A2" sqref="A2:G2"/>
    </sheetView>
  </sheetViews>
  <sheetFormatPr defaultColWidth="9.140625" defaultRowHeight="15"/>
  <cols>
    <col min="2" max="2" width="17.57421875" style="0" customWidth="1"/>
    <col min="3" max="3" width="13.8515625" style="0" customWidth="1"/>
    <col min="4" max="4" width="15.00390625" style="0" customWidth="1"/>
    <col min="5" max="5" width="13.57421875" style="0" customWidth="1"/>
    <col min="6" max="6" width="15.00390625" style="0" customWidth="1"/>
    <col min="7" max="7" width="12.8515625" style="0" customWidth="1"/>
  </cols>
  <sheetData>
    <row r="1" spans="1:7" ht="15">
      <c r="A1" s="1023" t="s">
        <v>488</v>
      </c>
      <c r="B1" s="1023"/>
      <c r="C1" s="1023"/>
      <c r="D1" s="1023"/>
      <c r="E1" s="1023"/>
      <c r="F1" s="1023"/>
      <c r="G1" s="1023"/>
    </row>
    <row r="2" spans="1:7" ht="15">
      <c r="A2" s="1023" t="s">
        <v>210</v>
      </c>
      <c r="B2" s="1023"/>
      <c r="C2" s="1023"/>
      <c r="D2" s="1023"/>
      <c r="E2" s="1023"/>
      <c r="F2" s="1023"/>
      <c r="G2" s="1023"/>
    </row>
    <row r="3" spans="1:7" ht="15">
      <c r="A3" s="1023" t="s">
        <v>487</v>
      </c>
      <c r="B3" s="1023"/>
      <c r="C3" s="1023"/>
      <c r="D3" s="1023"/>
      <c r="E3" s="1023"/>
      <c r="F3" s="1023"/>
      <c r="G3" s="1023"/>
    </row>
    <row r="4" spans="1:7" ht="15">
      <c r="A4" s="1025" t="s">
        <v>369</v>
      </c>
      <c r="B4" s="1025"/>
      <c r="C4" s="1025"/>
      <c r="D4" s="1025"/>
      <c r="E4" s="1025"/>
      <c r="F4" s="1025"/>
      <c r="G4" s="1025"/>
    </row>
    <row r="5" spans="1:7" ht="15">
      <c r="A5" s="1025" t="s">
        <v>477</v>
      </c>
      <c r="B5" s="1025"/>
      <c r="C5" s="1025"/>
      <c r="D5" s="1025"/>
      <c r="E5" s="1025"/>
      <c r="F5" s="1025"/>
      <c r="G5" s="1025"/>
    </row>
    <row r="6" spans="1:7" ht="14.25">
      <c r="A6" s="579"/>
      <c r="B6" s="579"/>
      <c r="C6" s="579"/>
      <c r="D6" s="579"/>
      <c r="E6" s="579"/>
      <c r="F6" s="579"/>
      <c r="G6" s="579"/>
    </row>
    <row r="7" spans="1:7" ht="14.25">
      <c r="A7" s="579"/>
      <c r="B7" s="579"/>
      <c r="C7" s="579"/>
      <c r="D7" s="579"/>
      <c r="E7" s="579"/>
      <c r="F7" s="579"/>
      <c r="G7" s="579"/>
    </row>
    <row r="8" spans="1:7" ht="17.25">
      <c r="A8" s="582"/>
      <c r="B8" s="1067" t="s">
        <v>405</v>
      </c>
      <c r="C8" s="1067"/>
      <c r="D8" s="1067"/>
      <c r="E8" s="1067"/>
      <c r="F8" s="1067"/>
      <c r="G8" s="579"/>
    </row>
    <row r="9" spans="1:7" ht="17.25">
      <c r="A9" s="1068" t="s">
        <v>459</v>
      </c>
      <c r="B9" s="1068"/>
      <c r="C9" s="1068"/>
      <c r="D9" s="1068"/>
      <c r="E9" s="1068"/>
      <c r="F9" s="1068"/>
      <c r="G9" s="1068"/>
    </row>
    <row r="10" spans="1:7" ht="15">
      <c r="A10" s="596"/>
      <c r="B10" s="579"/>
      <c r="C10" s="579"/>
      <c r="D10" s="579"/>
      <c r="E10" s="579"/>
      <c r="F10" s="579"/>
      <c r="G10" s="579"/>
    </row>
    <row r="11" spans="1:7" ht="37.5" customHeight="1">
      <c r="A11" s="1073" t="s">
        <v>464</v>
      </c>
      <c r="B11" s="1073"/>
      <c r="C11" s="1073"/>
      <c r="D11" s="1073"/>
      <c r="E11" s="1073"/>
      <c r="F11" s="1073"/>
      <c r="G11" s="1073"/>
    </row>
    <row r="12" spans="1:7" ht="15">
      <c r="A12" s="597"/>
      <c r="B12" s="579"/>
      <c r="C12" s="579"/>
      <c r="D12" s="579"/>
      <c r="E12" s="579"/>
      <c r="F12" s="579"/>
      <c r="G12" s="579"/>
    </row>
    <row r="13" spans="1:7" ht="54.75">
      <c r="A13" s="598"/>
      <c r="B13" s="599" t="s">
        <v>406</v>
      </c>
      <c r="C13" s="599" t="s">
        <v>407</v>
      </c>
      <c r="D13" s="599" t="s">
        <v>408</v>
      </c>
      <c r="E13" s="599" t="s">
        <v>409</v>
      </c>
      <c r="F13" s="599" t="s">
        <v>410</v>
      </c>
      <c r="G13" s="599" t="s">
        <v>411</v>
      </c>
    </row>
    <row r="14" spans="1:7" ht="14.25">
      <c r="A14" s="599">
        <v>1</v>
      </c>
      <c r="B14" s="599">
        <v>2</v>
      </c>
      <c r="C14" s="599">
        <v>3</v>
      </c>
      <c r="D14" s="599">
        <v>4</v>
      </c>
      <c r="E14" s="599">
        <v>5</v>
      </c>
      <c r="F14" s="599">
        <v>6</v>
      </c>
      <c r="G14" s="599">
        <v>7</v>
      </c>
    </row>
    <row r="15" spans="1:7" ht="14.25">
      <c r="A15" s="599"/>
      <c r="B15" s="599" t="s">
        <v>400</v>
      </c>
      <c r="C15" s="599" t="s">
        <v>400</v>
      </c>
      <c r="D15" s="599">
        <v>0</v>
      </c>
      <c r="E15" s="599" t="s">
        <v>400</v>
      </c>
      <c r="F15" s="599" t="s">
        <v>400</v>
      </c>
      <c r="G15" s="599" t="s">
        <v>400</v>
      </c>
    </row>
    <row r="16" spans="1:7" ht="15">
      <c r="A16" s="597"/>
      <c r="B16" s="579"/>
      <c r="C16" s="579"/>
      <c r="D16" s="579"/>
      <c r="E16" s="579"/>
      <c r="F16" s="579"/>
      <c r="G16" s="579"/>
    </row>
    <row r="17" spans="1:7" ht="47.25" customHeight="1">
      <c r="A17" s="1073" t="s">
        <v>463</v>
      </c>
      <c r="B17" s="1073"/>
      <c r="C17" s="1073"/>
      <c r="D17" s="1073"/>
      <c r="E17" s="1073"/>
      <c r="F17" s="1073"/>
      <c r="G17" s="1073"/>
    </row>
    <row r="18" spans="1:7" ht="15">
      <c r="A18" s="600" t="s">
        <v>312</v>
      </c>
      <c r="B18" s="579"/>
      <c r="C18" s="579"/>
      <c r="D18" s="579"/>
      <c r="E18" s="579"/>
      <c r="F18" s="579"/>
      <c r="G18" s="579"/>
    </row>
    <row r="19" spans="1:7" ht="41.25" customHeight="1">
      <c r="A19" s="1069" t="s">
        <v>412</v>
      </c>
      <c r="B19" s="1069"/>
      <c r="C19" s="1069"/>
      <c r="D19" s="1074" t="s">
        <v>462</v>
      </c>
      <c r="E19" s="1075"/>
      <c r="F19" s="1075"/>
      <c r="G19" s="1076"/>
    </row>
    <row r="20" spans="1:7" ht="14.25">
      <c r="A20" s="1069" t="s">
        <v>413</v>
      </c>
      <c r="B20" s="1069"/>
      <c r="C20" s="1069"/>
      <c r="D20" s="1070">
        <v>0</v>
      </c>
      <c r="E20" s="1071"/>
      <c r="F20" s="1071"/>
      <c r="G20" s="1072"/>
    </row>
    <row r="21" spans="1:7" ht="15">
      <c r="A21" s="600"/>
      <c r="B21" s="579"/>
      <c r="C21" s="579"/>
      <c r="D21" s="601"/>
      <c r="E21" s="579"/>
      <c r="F21" s="579"/>
      <c r="G21" s="579"/>
    </row>
    <row r="22" spans="1:7" ht="14.25">
      <c r="A22" s="579"/>
      <c r="B22" s="579"/>
      <c r="C22" s="579"/>
      <c r="D22" s="579"/>
      <c r="E22" s="579"/>
      <c r="F22" s="579"/>
      <c r="G22" s="579"/>
    </row>
    <row r="23" spans="1:7" ht="14.25">
      <c r="A23" s="579"/>
      <c r="B23" s="579"/>
      <c r="C23" s="579"/>
      <c r="D23" s="579"/>
      <c r="E23" s="579"/>
      <c r="F23" s="579"/>
      <c r="G23" s="579"/>
    </row>
  </sheetData>
  <sheetProtection/>
  <mergeCells count="13">
    <mergeCell ref="A20:C20"/>
    <mergeCell ref="D20:G20"/>
    <mergeCell ref="A9:G9"/>
    <mergeCell ref="A11:G11"/>
    <mergeCell ref="A17:G17"/>
    <mergeCell ref="A19:C19"/>
    <mergeCell ref="D19:G19"/>
    <mergeCell ref="A1:G1"/>
    <mergeCell ref="A2:G2"/>
    <mergeCell ref="A3:G3"/>
    <mergeCell ref="A4:G4"/>
    <mergeCell ref="A5:G5"/>
    <mergeCell ref="B8:F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44"/>
  <sheetViews>
    <sheetView view="pageBreakPreview" zoomScale="75" zoomScaleNormal="75" zoomScaleSheetLayoutView="75" zoomScalePageLayoutView="0" workbookViewId="0" topLeftCell="A4">
      <selection activeCell="A6" sqref="A6"/>
    </sheetView>
  </sheetViews>
  <sheetFormatPr defaultColWidth="9.140625" defaultRowHeight="15"/>
  <cols>
    <col min="1" max="1" width="42.421875" style="299" customWidth="1"/>
    <col min="2" max="2" width="79.421875" style="300" customWidth="1"/>
    <col min="3" max="3" width="27.421875" style="300" customWidth="1"/>
    <col min="4" max="4" width="26.57421875" style="301" customWidth="1"/>
    <col min="5" max="16384" width="9.140625" style="298" customWidth="1"/>
  </cols>
  <sheetData>
    <row r="1" spans="2:4" s="290" customFormat="1" ht="14.25">
      <c r="B1" s="1021" t="s">
        <v>418</v>
      </c>
      <c r="C1" s="1021"/>
      <c r="D1" s="1022"/>
    </row>
    <row r="2" spans="1:7" s="279" customFormat="1" ht="15.75" customHeight="1">
      <c r="A2" s="1023" t="s">
        <v>210</v>
      </c>
      <c r="B2" s="1023"/>
      <c r="C2" s="1023"/>
      <c r="D2" s="1023"/>
      <c r="E2" s="293"/>
      <c r="F2" s="293"/>
      <c r="G2" s="293"/>
    </row>
    <row r="3" spans="1:7" s="279" customFormat="1" ht="15.75" customHeight="1">
      <c r="A3" s="1023" t="s">
        <v>476</v>
      </c>
      <c r="B3" s="1023"/>
      <c r="C3" s="1023"/>
      <c r="D3" s="1023"/>
      <c r="E3" s="293"/>
      <c r="F3" s="293"/>
      <c r="G3" s="293"/>
    </row>
    <row r="4" spans="1:7" s="280" customFormat="1" ht="16.5" customHeight="1">
      <c r="A4" s="1025" t="s">
        <v>392</v>
      </c>
      <c r="B4" s="1025"/>
      <c r="C4" s="1025"/>
      <c r="D4" s="1025"/>
      <c r="E4" s="294"/>
      <c r="F4" s="294"/>
      <c r="G4" s="294"/>
    </row>
    <row r="5" spans="1:7" s="280" customFormat="1" ht="16.5" customHeight="1">
      <c r="A5" s="1025" t="s">
        <v>477</v>
      </c>
      <c r="B5" s="1025"/>
      <c r="C5" s="1025"/>
      <c r="D5" s="1025"/>
      <c r="E5" s="294"/>
      <c r="F5" s="294"/>
      <c r="G5" s="294"/>
    </row>
    <row r="6" spans="1:4" s="292" customFormat="1" ht="15">
      <c r="A6" s="289"/>
      <c r="B6" s="296"/>
      <c r="C6" s="296"/>
      <c r="D6" s="296"/>
    </row>
    <row r="7" spans="1:4" s="292" customFormat="1" ht="15">
      <c r="A7" s="289"/>
      <c r="B7" s="1026"/>
      <c r="C7" s="1026"/>
      <c r="D7" s="1026"/>
    </row>
    <row r="8" spans="1:4" s="302" customFormat="1" ht="18">
      <c r="A8" s="1020" t="s">
        <v>211</v>
      </c>
      <c r="B8" s="1020"/>
      <c r="C8" s="1020"/>
      <c r="D8" s="1020"/>
    </row>
    <row r="9" spans="1:4" s="302" customFormat="1" ht="18">
      <c r="A9" s="1020" t="s">
        <v>419</v>
      </c>
      <c r="B9" s="1020"/>
      <c r="C9" s="1020"/>
      <c r="D9" s="1020"/>
    </row>
    <row r="10" spans="1:4" s="302" customFormat="1" ht="18">
      <c r="A10" s="295"/>
      <c r="B10" s="297"/>
      <c r="C10" s="297"/>
      <c r="D10" s="303"/>
    </row>
    <row r="11" spans="1:4" s="302" customFormat="1" ht="18">
      <c r="A11" s="295"/>
      <c r="D11" s="291" t="s">
        <v>393</v>
      </c>
    </row>
    <row r="12" spans="1:4" s="306" customFormat="1" ht="54" customHeight="1">
      <c r="A12" s="304" t="s">
        <v>70</v>
      </c>
      <c r="B12" s="304" t="s">
        <v>136</v>
      </c>
      <c r="C12" s="305" t="s">
        <v>420</v>
      </c>
      <c r="D12" s="305" t="s">
        <v>421</v>
      </c>
    </row>
    <row r="13" spans="1:4" s="306" customFormat="1" ht="36">
      <c r="A13" s="307" t="s">
        <v>8</v>
      </c>
      <c r="B13" s="308" t="s">
        <v>9</v>
      </c>
      <c r="C13" s="337" t="e">
        <f>C14+C19+C24</f>
        <v>#REF!</v>
      </c>
      <c r="D13" s="337" t="e">
        <f>D14+D19+D24</f>
        <v>#REF!</v>
      </c>
    </row>
    <row r="14" spans="1:4" s="306" customFormat="1" ht="18" hidden="1">
      <c r="A14" s="309" t="s">
        <v>10</v>
      </c>
      <c r="B14" s="310" t="s">
        <v>11</v>
      </c>
      <c r="C14" s="337">
        <f>+C15+C17</f>
        <v>0</v>
      </c>
      <c r="D14" s="337">
        <f>+D15+D17</f>
        <v>0</v>
      </c>
    </row>
    <row r="15" spans="1:4" s="306" customFormat="1" ht="36" hidden="1">
      <c r="A15" s="311" t="s">
        <v>12</v>
      </c>
      <c r="B15" s="312" t="s">
        <v>13</v>
      </c>
      <c r="C15" s="337">
        <f>+C16</f>
        <v>0</v>
      </c>
      <c r="D15" s="337">
        <f>+D16</f>
        <v>0</v>
      </c>
    </row>
    <row r="16" spans="1:4" s="306" customFormat="1" ht="36" hidden="1">
      <c r="A16" s="311" t="s">
        <v>36</v>
      </c>
      <c r="B16" s="312" t="s">
        <v>37</v>
      </c>
      <c r="C16" s="338"/>
      <c r="D16" s="338"/>
    </row>
    <row r="17" spans="1:4" s="306" customFormat="1" ht="36" hidden="1">
      <c r="A17" s="311" t="s">
        <v>14</v>
      </c>
      <c r="B17" s="312" t="s">
        <v>15</v>
      </c>
      <c r="C17" s="337">
        <f>+C18</f>
        <v>0</v>
      </c>
      <c r="D17" s="337">
        <f>+D18</f>
        <v>0</v>
      </c>
    </row>
    <row r="18" spans="1:4" s="306" customFormat="1" ht="36" hidden="1">
      <c r="A18" s="311" t="s">
        <v>38</v>
      </c>
      <c r="B18" s="312" t="s">
        <v>39</v>
      </c>
      <c r="C18" s="338"/>
      <c r="D18" s="338"/>
    </row>
    <row r="19" spans="1:4" s="306" customFormat="1" ht="36" hidden="1">
      <c r="A19" s="309" t="s">
        <v>16</v>
      </c>
      <c r="B19" s="310" t="s">
        <v>17</v>
      </c>
      <c r="C19" s="337">
        <f>+C20+C22</f>
        <v>0</v>
      </c>
      <c r="D19" s="337">
        <f>+D20+D22</f>
        <v>0</v>
      </c>
    </row>
    <row r="20" spans="1:4" s="306" customFormat="1" ht="36" hidden="1">
      <c r="A20" s="311" t="s">
        <v>18</v>
      </c>
      <c r="B20" s="312" t="s">
        <v>19</v>
      </c>
      <c r="C20" s="337">
        <f>C21</f>
        <v>0</v>
      </c>
      <c r="D20" s="337">
        <f>D21</f>
        <v>0</v>
      </c>
    </row>
    <row r="21" spans="1:4" s="306" customFormat="1" ht="54" hidden="1">
      <c r="A21" s="311" t="s">
        <v>40</v>
      </c>
      <c r="B21" s="312" t="s">
        <v>41</v>
      </c>
      <c r="C21" s="338"/>
      <c r="D21" s="338"/>
    </row>
    <row r="22" spans="1:4" s="306" customFormat="1" ht="54" hidden="1">
      <c r="A22" s="311" t="s">
        <v>20</v>
      </c>
      <c r="B22" s="312" t="s">
        <v>21</v>
      </c>
      <c r="C22" s="337">
        <f>C23</f>
        <v>0</v>
      </c>
      <c r="D22" s="337">
        <f>D23</f>
        <v>0</v>
      </c>
    </row>
    <row r="23" spans="1:4" s="306" customFormat="1" ht="54" hidden="1">
      <c r="A23" s="311" t="s">
        <v>42</v>
      </c>
      <c r="B23" s="312" t="s">
        <v>43</v>
      </c>
      <c r="C23" s="338"/>
      <c r="D23" s="338"/>
    </row>
    <row r="24" spans="1:4" s="306" customFormat="1" ht="18">
      <c r="A24" s="309" t="s">
        <v>22</v>
      </c>
      <c r="B24" s="310" t="s">
        <v>23</v>
      </c>
      <c r="C24" s="337" t="e">
        <f>C25+C29</f>
        <v>#REF!</v>
      </c>
      <c r="D24" s="337" t="e">
        <f>D25+D29</f>
        <v>#REF!</v>
      </c>
    </row>
    <row r="25" spans="1:4" s="306" customFormat="1" ht="18">
      <c r="A25" s="311" t="s">
        <v>24</v>
      </c>
      <c r="B25" s="312" t="s">
        <v>25</v>
      </c>
      <c r="C25" s="337" t="e">
        <f aca="true" t="shared" si="0" ref="C25:D27">C26</f>
        <v>#REF!</v>
      </c>
      <c r="D25" s="337" t="e">
        <f t="shared" si="0"/>
        <v>#REF!</v>
      </c>
    </row>
    <row r="26" spans="1:4" s="306" customFormat="1" ht="18">
      <c r="A26" s="311" t="s">
        <v>26</v>
      </c>
      <c r="B26" s="312" t="s">
        <v>27</v>
      </c>
      <c r="C26" s="337" t="e">
        <f t="shared" si="0"/>
        <v>#REF!</v>
      </c>
      <c r="D26" s="337" t="e">
        <f t="shared" si="0"/>
        <v>#REF!</v>
      </c>
    </row>
    <row r="27" spans="1:4" s="306" customFormat="1" ht="18">
      <c r="A27" s="311" t="s">
        <v>28</v>
      </c>
      <c r="B27" s="312" t="s">
        <v>29</v>
      </c>
      <c r="C27" s="337" t="e">
        <f t="shared" si="0"/>
        <v>#REF!</v>
      </c>
      <c r="D27" s="337" t="e">
        <f t="shared" si="0"/>
        <v>#REF!</v>
      </c>
    </row>
    <row r="28" spans="1:4" s="306" customFormat="1" ht="36">
      <c r="A28" s="311" t="s">
        <v>44</v>
      </c>
      <c r="B28" s="312" t="s">
        <v>47</v>
      </c>
      <c r="C28" s="338" t="e">
        <f>-#REF!</f>
        <v>#REF!</v>
      </c>
      <c r="D28" s="338" t="e">
        <f>-#REF!</f>
        <v>#REF!</v>
      </c>
    </row>
    <row r="29" spans="1:4" s="306" customFormat="1" ht="18">
      <c r="A29" s="311" t="s">
        <v>30</v>
      </c>
      <c r="B29" s="312" t="s">
        <v>31</v>
      </c>
      <c r="C29" s="337">
        <f aca="true" t="shared" si="1" ref="C29:D31">C30</f>
        <v>10673256</v>
      </c>
      <c r="D29" s="337">
        <f t="shared" si="1"/>
        <v>10678200</v>
      </c>
    </row>
    <row r="30" spans="1:4" s="306" customFormat="1" ht="18">
      <c r="A30" s="311" t="s">
        <v>32</v>
      </c>
      <c r="B30" s="312" t="s">
        <v>33</v>
      </c>
      <c r="C30" s="337">
        <f t="shared" si="1"/>
        <v>10673256</v>
      </c>
      <c r="D30" s="337">
        <f t="shared" si="1"/>
        <v>10678200</v>
      </c>
    </row>
    <row r="31" spans="1:4" s="306" customFormat="1" ht="18">
      <c r="A31" s="311" t="s">
        <v>34</v>
      </c>
      <c r="B31" s="312" t="s">
        <v>35</v>
      </c>
      <c r="C31" s="337">
        <f t="shared" si="1"/>
        <v>10673256</v>
      </c>
      <c r="D31" s="337">
        <f t="shared" si="1"/>
        <v>10678200</v>
      </c>
    </row>
    <row r="32" spans="1:4" s="306" customFormat="1" ht="36">
      <c r="A32" s="311" t="s">
        <v>45</v>
      </c>
      <c r="B32" s="312" t="s">
        <v>46</v>
      </c>
      <c r="C32" s="338">
        <f>'прил5 (2)'!H11</f>
        <v>10673256</v>
      </c>
      <c r="D32" s="338">
        <f>'прил5 (2)'!I11</f>
        <v>10678200</v>
      </c>
    </row>
    <row r="33" spans="1:4" s="306" customFormat="1" ht="18">
      <c r="A33" s="313"/>
      <c r="B33" s="314"/>
      <c r="C33" s="314"/>
      <c r="D33" s="315"/>
    </row>
    <row r="34" spans="1:4" s="306" customFormat="1" ht="18">
      <c r="A34" s="313"/>
      <c r="B34" s="314"/>
      <c r="C34" s="314"/>
      <c r="D34" s="315"/>
    </row>
    <row r="35" spans="1:4" s="306" customFormat="1" ht="18">
      <c r="A35" s="313"/>
      <c r="B35" s="314"/>
      <c r="C35" s="314"/>
      <c r="D35" s="315"/>
    </row>
    <row r="36" spans="1:4" s="306" customFormat="1" ht="18">
      <c r="A36" s="313"/>
      <c r="B36" s="314"/>
      <c r="C36" s="314"/>
      <c r="D36" s="315"/>
    </row>
    <row r="37" spans="1:4" s="306" customFormat="1" ht="18">
      <c r="A37" s="313"/>
      <c r="B37" s="314"/>
      <c r="C37" s="314"/>
      <c r="D37" s="315"/>
    </row>
    <row r="38" spans="1:4" s="306" customFormat="1" ht="18">
      <c r="A38" s="313"/>
      <c r="B38" s="314"/>
      <c r="C38" s="314"/>
      <c r="D38" s="315"/>
    </row>
    <row r="39" spans="1:4" s="306" customFormat="1" ht="18">
      <c r="A39" s="313"/>
      <c r="B39" s="314"/>
      <c r="C39" s="314"/>
      <c r="D39" s="315"/>
    </row>
    <row r="40" spans="1:4" s="306" customFormat="1" ht="18">
      <c r="A40" s="313"/>
      <c r="B40" s="314"/>
      <c r="C40" s="314"/>
      <c r="D40" s="315"/>
    </row>
    <row r="41" spans="1:4" s="306" customFormat="1" ht="18">
      <c r="A41" s="313"/>
      <c r="B41" s="314"/>
      <c r="C41" s="314"/>
      <c r="D41" s="315"/>
    </row>
    <row r="42" spans="1:4" s="306" customFormat="1" ht="18">
      <c r="A42" s="313"/>
      <c r="B42" s="314"/>
      <c r="C42" s="314"/>
      <c r="D42" s="315"/>
    </row>
    <row r="43" spans="1:4" s="306" customFormat="1" ht="18">
      <c r="A43" s="313"/>
      <c r="B43" s="314"/>
      <c r="C43" s="314"/>
      <c r="D43" s="315"/>
    </row>
    <row r="44" spans="1:4" s="306" customFormat="1" ht="18">
      <c r="A44" s="313"/>
      <c r="B44" s="314"/>
      <c r="C44" s="314"/>
      <c r="D44" s="315"/>
    </row>
  </sheetData>
  <sheetProtection formatRows="0" autoFilter="0"/>
  <mergeCells count="8">
    <mergeCell ref="A8:D8"/>
    <mergeCell ref="A9:D9"/>
    <mergeCell ref="B1:D1"/>
    <mergeCell ref="A2:D2"/>
    <mergeCell ref="A3:D3"/>
    <mergeCell ref="A4:D4"/>
    <mergeCell ref="A5:D5"/>
    <mergeCell ref="B7:D7"/>
  </mergeCells>
  <printOptions horizontalCentered="1"/>
  <pageMargins left="0.5511811023622047" right="0.2755905511811024" top="0.41" bottom="0.24" header="0.26" footer="0.35"/>
  <pageSetup blackAndWhite="1" fitToHeight="1" fitToWidth="1" horizontalDpi="600" verticalDpi="600" orientation="portrait" paperSize="9" scale="53"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G24"/>
  <sheetViews>
    <sheetView zoomScalePageLayoutView="0" workbookViewId="0" topLeftCell="A1">
      <selection activeCell="A6" sqref="A6"/>
    </sheetView>
  </sheetViews>
  <sheetFormatPr defaultColWidth="9.140625" defaultRowHeight="15"/>
  <cols>
    <col min="2" max="2" width="17.57421875" style="0" customWidth="1"/>
    <col min="3" max="3" width="13.8515625" style="0" customWidth="1"/>
    <col min="4" max="4" width="15.00390625" style="0" customWidth="1"/>
    <col min="5" max="5" width="13.57421875" style="0" customWidth="1"/>
    <col min="6" max="6" width="15.00390625" style="0" customWidth="1"/>
    <col min="7" max="7" width="12.8515625" style="0" customWidth="1"/>
  </cols>
  <sheetData>
    <row r="1" spans="1:7" ht="15">
      <c r="A1" s="1023" t="s">
        <v>489</v>
      </c>
      <c r="B1" s="1023"/>
      <c r="C1" s="1023"/>
      <c r="D1" s="1023"/>
      <c r="E1" s="1023"/>
      <c r="F1" s="1023"/>
      <c r="G1" s="1023"/>
    </row>
    <row r="2" spans="1:7" ht="15">
      <c r="A2" s="1023" t="s">
        <v>210</v>
      </c>
      <c r="B2" s="1023"/>
      <c r="C2" s="1023"/>
      <c r="D2" s="1023"/>
      <c r="E2" s="1023"/>
      <c r="F2" s="1023"/>
      <c r="G2" s="1023"/>
    </row>
    <row r="3" spans="1:7" ht="15">
      <c r="A3" s="1023" t="s">
        <v>487</v>
      </c>
      <c r="B3" s="1023"/>
      <c r="C3" s="1023"/>
      <c r="D3" s="1023"/>
      <c r="E3" s="1023"/>
      <c r="F3" s="1023"/>
      <c r="G3" s="1023"/>
    </row>
    <row r="4" spans="1:7" ht="15">
      <c r="A4" s="1025" t="s">
        <v>369</v>
      </c>
      <c r="B4" s="1025"/>
      <c r="C4" s="1025"/>
      <c r="D4" s="1025"/>
      <c r="E4" s="1025"/>
      <c r="F4" s="1025"/>
      <c r="G4" s="1025"/>
    </row>
    <row r="5" spans="1:7" ht="15">
      <c r="A5" s="1025" t="s">
        <v>477</v>
      </c>
      <c r="B5" s="1025"/>
      <c r="C5" s="1025"/>
      <c r="D5" s="1025"/>
      <c r="E5" s="1025"/>
      <c r="F5" s="1025"/>
      <c r="G5" s="1025"/>
    </row>
    <row r="6" spans="1:7" ht="14.25">
      <c r="A6" s="579"/>
      <c r="B6" s="579"/>
      <c r="C6" s="579"/>
      <c r="D6" s="579"/>
      <c r="E6" s="579"/>
      <c r="F6" s="579"/>
      <c r="G6" s="579"/>
    </row>
    <row r="7" spans="1:7" ht="14.25">
      <c r="A7" s="579"/>
      <c r="B7" s="579"/>
      <c r="C7" s="579"/>
      <c r="D7" s="579"/>
      <c r="E7" s="579"/>
      <c r="F7" s="579"/>
      <c r="G7" s="579"/>
    </row>
    <row r="8" spans="1:7" ht="17.25">
      <c r="A8" s="582"/>
      <c r="B8" s="1067" t="s">
        <v>405</v>
      </c>
      <c r="C8" s="1067"/>
      <c r="D8" s="1067"/>
      <c r="E8" s="1067"/>
      <c r="F8" s="1067"/>
      <c r="G8" s="579"/>
    </row>
    <row r="9" spans="1:7" ht="17.25">
      <c r="A9" s="1077" t="s">
        <v>469</v>
      </c>
      <c r="B9" s="1077"/>
      <c r="C9" s="1077"/>
      <c r="D9" s="1077"/>
      <c r="E9" s="1077"/>
      <c r="F9" s="1077"/>
      <c r="G9" s="1077"/>
    </row>
    <row r="10" spans="1:7" ht="15">
      <c r="A10" s="596"/>
      <c r="B10" s="579"/>
      <c r="C10" s="579"/>
      <c r="D10" s="579"/>
      <c r="E10" s="579"/>
      <c r="F10" s="579"/>
      <c r="G10" s="579"/>
    </row>
    <row r="11" spans="1:7" ht="37.5" customHeight="1">
      <c r="A11" s="1073" t="s">
        <v>470</v>
      </c>
      <c r="B11" s="1073"/>
      <c r="C11" s="1073"/>
      <c r="D11" s="1073"/>
      <c r="E11" s="1073"/>
      <c r="F11" s="1073"/>
      <c r="G11" s="1073"/>
    </row>
    <row r="12" spans="1:7" ht="15">
      <c r="A12" s="597"/>
      <c r="B12" s="579"/>
      <c r="C12" s="579"/>
      <c r="D12" s="579"/>
      <c r="E12" s="579"/>
      <c r="F12" s="579"/>
      <c r="G12" s="579"/>
    </row>
    <row r="13" spans="1:7" ht="54.75">
      <c r="A13" s="598"/>
      <c r="B13" s="599" t="s">
        <v>406</v>
      </c>
      <c r="C13" s="599" t="s">
        <v>407</v>
      </c>
      <c r="D13" s="599" t="s">
        <v>408</v>
      </c>
      <c r="E13" s="599" t="s">
        <v>409</v>
      </c>
      <c r="F13" s="599" t="s">
        <v>410</v>
      </c>
      <c r="G13" s="599" t="s">
        <v>411</v>
      </c>
    </row>
    <row r="14" spans="1:7" ht="14.25">
      <c r="A14" s="599">
        <v>1</v>
      </c>
      <c r="B14" s="599">
        <v>2</v>
      </c>
      <c r="C14" s="599">
        <v>3</v>
      </c>
      <c r="D14" s="599">
        <v>4</v>
      </c>
      <c r="E14" s="599">
        <v>5</v>
      </c>
      <c r="F14" s="599">
        <v>6</v>
      </c>
      <c r="G14" s="599">
        <v>7</v>
      </c>
    </row>
    <row r="15" spans="1:7" ht="14.25">
      <c r="A15" s="599" t="s">
        <v>474</v>
      </c>
      <c r="B15" s="599" t="s">
        <v>400</v>
      </c>
      <c r="C15" s="599" t="s">
        <v>400</v>
      </c>
      <c r="D15" s="599">
        <v>0</v>
      </c>
      <c r="E15" s="599" t="s">
        <v>400</v>
      </c>
      <c r="F15" s="599" t="s">
        <v>400</v>
      </c>
      <c r="G15" s="599" t="s">
        <v>400</v>
      </c>
    </row>
    <row r="16" spans="1:7" ht="14.25">
      <c r="A16" s="599" t="s">
        <v>475</v>
      </c>
      <c r="B16" s="599" t="s">
        <v>400</v>
      </c>
      <c r="C16" s="599" t="s">
        <v>400</v>
      </c>
      <c r="D16" s="599">
        <v>0</v>
      </c>
      <c r="E16" s="599" t="s">
        <v>400</v>
      </c>
      <c r="F16" s="599" t="s">
        <v>400</v>
      </c>
      <c r="G16" s="599" t="s">
        <v>400</v>
      </c>
    </row>
    <row r="17" spans="1:7" ht="15">
      <c r="A17" s="597"/>
      <c r="B17" s="579"/>
      <c r="C17" s="579"/>
      <c r="D17" s="579"/>
      <c r="E17" s="579"/>
      <c r="F17" s="579"/>
      <c r="G17" s="579"/>
    </row>
    <row r="18" spans="1:7" ht="47.25" customHeight="1">
      <c r="A18" s="1073" t="s">
        <v>471</v>
      </c>
      <c r="B18" s="1073"/>
      <c r="C18" s="1073"/>
      <c r="D18" s="1073"/>
      <c r="E18" s="1073"/>
      <c r="F18" s="1073"/>
      <c r="G18" s="1073"/>
    </row>
    <row r="19" spans="1:7" ht="15">
      <c r="A19" s="600" t="s">
        <v>312</v>
      </c>
      <c r="B19" s="579"/>
      <c r="C19" s="579"/>
      <c r="D19" s="579"/>
      <c r="E19" s="579"/>
      <c r="F19" s="579"/>
      <c r="G19" s="579"/>
    </row>
    <row r="20" spans="1:7" ht="78" customHeight="1">
      <c r="A20" s="1069" t="s">
        <v>412</v>
      </c>
      <c r="B20" s="1069"/>
      <c r="C20" s="1069"/>
      <c r="D20" s="1074" t="s">
        <v>472</v>
      </c>
      <c r="E20" s="1075"/>
      <c r="F20" s="1074" t="s">
        <v>473</v>
      </c>
      <c r="G20" s="1075"/>
    </row>
    <row r="21" spans="1:7" ht="14.25">
      <c r="A21" s="1069" t="s">
        <v>413</v>
      </c>
      <c r="B21" s="1069"/>
      <c r="C21" s="1069"/>
      <c r="D21" s="1070">
        <v>0</v>
      </c>
      <c r="E21" s="1071"/>
      <c r="F21" s="1071">
        <v>0</v>
      </c>
      <c r="G21" s="1072"/>
    </row>
    <row r="22" spans="1:7" ht="15">
      <c r="A22" s="600"/>
      <c r="B22" s="579"/>
      <c r="C22" s="579"/>
      <c r="D22" s="601"/>
      <c r="E22" s="579"/>
      <c r="F22" s="579"/>
      <c r="G22" s="579"/>
    </row>
    <row r="23" spans="1:7" ht="14.25">
      <c r="A23" s="579"/>
      <c r="B23" s="579"/>
      <c r="C23" s="579"/>
      <c r="D23" s="579"/>
      <c r="E23" s="579"/>
      <c r="F23" s="579"/>
      <c r="G23" s="579"/>
    </row>
    <row r="24" spans="1:7" ht="14.25">
      <c r="A24" s="579"/>
      <c r="B24" s="579"/>
      <c r="C24" s="579"/>
      <c r="D24" s="579"/>
      <c r="E24" s="579"/>
      <c r="F24" s="579"/>
      <c r="G24" s="579"/>
    </row>
  </sheetData>
  <sheetProtection/>
  <mergeCells count="15">
    <mergeCell ref="F21:G21"/>
    <mergeCell ref="A9:G9"/>
    <mergeCell ref="A11:G11"/>
    <mergeCell ref="A18:G18"/>
    <mergeCell ref="A20:C20"/>
    <mergeCell ref="A21:C21"/>
    <mergeCell ref="D20:E20"/>
    <mergeCell ref="F20:G20"/>
    <mergeCell ref="D21:E21"/>
    <mergeCell ref="A1:G1"/>
    <mergeCell ref="A2:G2"/>
    <mergeCell ref="A3:G3"/>
    <mergeCell ref="A4:G4"/>
    <mergeCell ref="A5:G5"/>
    <mergeCell ref="B8:F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IR206"/>
  <sheetViews>
    <sheetView view="pageBreakPreview" zoomScale="60" zoomScaleNormal="70" zoomScalePageLayoutView="0" workbookViewId="0" topLeftCell="A1">
      <selection activeCell="A97" sqref="A97"/>
    </sheetView>
  </sheetViews>
  <sheetFormatPr defaultColWidth="9.140625" defaultRowHeight="15"/>
  <cols>
    <col min="1" max="1" width="102.8515625" style="708" customWidth="1"/>
    <col min="2" max="2" width="8.140625" style="714" customWidth="1"/>
    <col min="3" max="3" width="8.00390625" style="714" customWidth="1"/>
    <col min="4" max="4" width="10.28125" style="711" customWidth="1"/>
    <col min="5" max="5" width="6.8515625" style="18" customWidth="1"/>
    <col min="6" max="6" width="20.8515625" style="443" customWidth="1"/>
    <col min="7" max="7" width="22.00390625" style="719" customWidth="1"/>
    <col min="8" max="8" width="17.00390625" style="719" bestFit="1" customWidth="1"/>
    <col min="9" max="9" width="19.140625" style="719" customWidth="1"/>
    <col min="10" max="16384" width="9.140625" style="719" customWidth="1"/>
  </cols>
  <sheetData>
    <row r="1" spans="1:7" s="715" customFormat="1" ht="18" customHeight="1">
      <c r="A1" s="1044" t="s">
        <v>712</v>
      </c>
      <c r="B1" s="1044"/>
      <c r="C1" s="1044"/>
      <c r="D1" s="1044"/>
      <c r="E1" s="1044"/>
      <c r="F1" s="1044"/>
      <c r="G1" s="1044"/>
    </row>
    <row r="2" spans="1:7" s="715" customFormat="1" ht="21.75" customHeight="1">
      <c r="A2" s="1044" t="s">
        <v>210</v>
      </c>
      <c r="B2" s="1044"/>
      <c r="C2" s="1044"/>
      <c r="D2" s="1044"/>
      <c r="E2" s="1044"/>
      <c r="F2" s="1044"/>
      <c r="G2" s="1044"/>
    </row>
    <row r="3" spans="1:7" s="715" customFormat="1" ht="21" customHeight="1">
      <c r="A3" s="1044" t="s">
        <v>930</v>
      </c>
      <c r="B3" s="1044"/>
      <c r="C3" s="1044"/>
      <c r="D3" s="1044"/>
      <c r="E3" s="1044"/>
      <c r="F3" s="1044"/>
      <c r="G3" s="1044"/>
    </row>
    <row r="4" spans="1:7" s="716" customFormat="1" ht="22.5" customHeight="1">
      <c r="A4" s="1064" t="s">
        <v>369</v>
      </c>
      <c r="B4" s="1064"/>
      <c r="C4" s="1064"/>
      <c r="D4" s="1064"/>
      <c r="E4" s="1064"/>
      <c r="F4" s="1064"/>
      <c r="G4" s="1064"/>
    </row>
    <row r="5" spans="1:7" s="716" customFormat="1" ht="22.5" customHeight="1">
      <c r="A5" s="1064" t="s">
        <v>773</v>
      </c>
      <c r="B5" s="1064"/>
      <c r="C5" s="1064"/>
      <c r="D5" s="1064"/>
      <c r="E5" s="1064"/>
      <c r="F5" s="1064"/>
      <c r="G5" s="1064"/>
    </row>
    <row r="6" spans="1:7" s="716" customFormat="1" ht="26.25" customHeight="1">
      <c r="A6" s="1064"/>
      <c r="B6" s="1064"/>
      <c r="C6" s="1064"/>
      <c r="D6" s="1064"/>
      <c r="E6" s="1064"/>
      <c r="F6" s="1064"/>
      <c r="G6" s="1064"/>
    </row>
    <row r="7" spans="1:6" s="716" customFormat="1" ht="16.5" customHeight="1">
      <c r="A7" s="1066"/>
      <c r="B7" s="1066"/>
      <c r="C7" s="1066"/>
      <c r="D7" s="1066"/>
      <c r="E7" s="1066"/>
      <c r="F7" s="1066"/>
    </row>
    <row r="8" spans="1:7" s="716" customFormat="1" ht="107.25" customHeight="1">
      <c r="A8" s="1056" t="s">
        <v>782</v>
      </c>
      <c r="B8" s="1056"/>
      <c r="C8" s="1056"/>
      <c r="D8" s="1056"/>
      <c r="E8" s="1056"/>
      <c r="F8" s="1056"/>
      <c r="G8" s="1056"/>
    </row>
    <row r="9" spans="1:7" s="717" customFormat="1" ht="18">
      <c r="A9" s="700"/>
      <c r="B9" s="702"/>
      <c r="C9" s="702"/>
      <c r="D9" s="702"/>
      <c r="E9" s="712"/>
      <c r="F9" s="713"/>
      <c r="G9" s="713" t="s">
        <v>319</v>
      </c>
    </row>
    <row r="10" spans="1:7" s="718" customFormat="1" ht="54" customHeight="1">
      <c r="A10" s="830" t="s">
        <v>136</v>
      </c>
      <c r="B10" s="832" t="s">
        <v>135</v>
      </c>
      <c r="C10" s="833"/>
      <c r="D10" s="834"/>
      <c r="E10" s="831" t="s">
        <v>73</v>
      </c>
      <c r="F10" s="810" t="s">
        <v>708</v>
      </c>
      <c r="G10" s="810" t="s">
        <v>775</v>
      </c>
    </row>
    <row r="11" spans="1:10" s="169" customFormat="1" ht="20.25">
      <c r="A11" s="779" t="s">
        <v>78</v>
      </c>
      <c r="B11" s="835"/>
      <c r="C11" s="836"/>
      <c r="D11" s="831"/>
      <c r="E11" s="809"/>
      <c r="F11" s="811">
        <f>F13+F30+F41+F55+F88+F99+F108+F122+F137+F167+F171+F177+F182+F200+F153+F160+F46+F12+F148+F196</f>
        <v>10065324</v>
      </c>
      <c r="G11" s="811">
        <f>G13+G30+G41+G55+G88+G99+G108+G122+G137+G167+G171+G177+G182+G200+G153+G160+G46+G12+G148+G196</f>
        <v>10095601</v>
      </c>
      <c r="H11" s="919">
        <f>F11-'прил 8'!H11</f>
        <v>0</v>
      </c>
      <c r="I11" s="919">
        <f>G11-'прил 8'!I11</f>
        <v>0</v>
      </c>
      <c r="J11" s="919"/>
    </row>
    <row r="12" spans="1:7" s="169" customFormat="1" ht="20.25">
      <c r="A12" s="779" t="str">
        <f>'прил 8'!A12</f>
        <v>В том числе: Условно утвержденные расходы</v>
      </c>
      <c r="B12" s="690"/>
      <c r="C12" s="690"/>
      <c r="D12" s="690"/>
      <c r="E12" s="809"/>
      <c r="F12" s="811">
        <f>'прил 8'!H12</f>
        <v>251633.1</v>
      </c>
      <c r="G12" s="811">
        <f>'прил 8'!I12</f>
        <v>504780.05000000005</v>
      </c>
    </row>
    <row r="13" spans="1:7" s="124" customFormat="1" ht="74.25" customHeight="1">
      <c r="A13" s="780" t="s">
        <v>715</v>
      </c>
      <c r="B13" s="835" t="s">
        <v>137</v>
      </c>
      <c r="C13" s="836" t="s">
        <v>316</v>
      </c>
      <c r="D13" s="844" t="s">
        <v>318</v>
      </c>
      <c r="E13" s="809"/>
      <c r="F13" s="811">
        <f>F14+F23</f>
        <v>2589355</v>
      </c>
      <c r="G13" s="811">
        <f>G14+G23</f>
        <v>2589355</v>
      </c>
    </row>
    <row r="14" spans="1:7" s="124" customFormat="1" ht="22.5" customHeight="1">
      <c r="A14" s="781" t="s">
        <v>602</v>
      </c>
      <c r="B14" s="838" t="s">
        <v>139</v>
      </c>
      <c r="C14" s="839" t="s">
        <v>316</v>
      </c>
      <c r="D14" s="840" t="s">
        <v>318</v>
      </c>
      <c r="E14" s="812"/>
      <c r="F14" s="813">
        <f>F15</f>
        <v>2589355</v>
      </c>
      <c r="G14" s="813">
        <f>G15</f>
        <v>2589355</v>
      </c>
    </row>
    <row r="15" spans="1:7" s="124" customFormat="1" ht="28.5" customHeight="1">
      <c r="A15" s="781" t="s">
        <v>351</v>
      </c>
      <c r="B15" s="685" t="s">
        <v>139</v>
      </c>
      <c r="C15" s="685" t="s">
        <v>75</v>
      </c>
      <c r="D15" s="807" t="s">
        <v>318</v>
      </c>
      <c r="E15" s="812"/>
      <c r="F15" s="813">
        <f>F20+F18+F16</f>
        <v>2589355</v>
      </c>
      <c r="G15" s="813">
        <f>G20+G18+G16</f>
        <v>2589355</v>
      </c>
    </row>
    <row r="16" spans="1:7" s="124" customFormat="1" ht="67.5" customHeight="1" hidden="1">
      <c r="A16" s="781" t="s">
        <v>696</v>
      </c>
      <c r="B16" s="838" t="s">
        <v>139</v>
      </c>
      <c r="C16" s="839" t="s">
        <v>75</v>
      </c>
      <c r="D16" s="840" t="s">
        <v>355</v>
      </c>
      <c r="E16" s="812"/>
      <c r="F16" s="813">
        <f>F17</f>
        <v>0</v>
      </c>
      <c r="G16" s="813">
        <f>G17</f>
        <v>0</v>
      </c>
    </row>
    <row r="17" spans="1:7" s="124" customFormat="1" ht="83.25" customHeight="1" hidden="1">
      <c r="A17" s="781" t="s">
        <v>82</v>
      </c>
      <c r="B17" s="685" t="s">
        <v>139</v>
      </c>
      <c r="C17" s="685" t="s">
        <v>75</v>
      </c>
      <c r="D17" s="807" t="s">
        <v>355</v>
      </c>
      <c r="E17" s="812" t="s">
        <v>77</v>
      </c>
      <c r="F17" s="813">
        <f>'прил 8'!H265</f>
        <v>0</v>
      </c>
      <c r="G17" s="813">
        <f>'прил 8'!I265</f>
        <v>0</v>
      </c>
    </row>
    <row r="18" spans="1:7" s="124" customFormat="1" ht="65.25" customHeight="1">
      <c r="A18" s="781" t="s">
        <v>519</v>
      </c>
      <c r="B18" s="838" t="s">
        <v>139</v>
      </c>
      <c r="C18" s="839" t="s">
        <v>75</v>
      </c>
      <c r="D18" s="840" t="s">
        <v>520</v>
      </c>
      <c r="E18" s="812"/>
      <c r="F18" s="813">
        <f>F19</f>
        <v>1321856</v>
      </c>
      <c r="G18" s="813">
        <f>G19</f>
        <v>1321856</v>
      </c>
    </row>
    <row r="19" spans="1:7" s="124" customFormat="1" ht="81" customHeight="1">
      <c r="A19" s="781" t="s">
        <v>82</v>
      </c>
      <c r="B19" s="685" t="s">
        <v>139</v>
      </c>
      <c r="C19" s="685" t="s">
        <v>75</v>
      </c>
      <c r="D19" s="807" t="s">
        <v>520</v>
      </c>
      <c r="E19" s="812" t="s">
        <v>77</v>
      </c>
      <c r="F19" s="813">
        <f>'прил 8'!H267</f>
        <v>1321856</v>
      </c>
      <c r="G19" s="813">
        <f>'прил 8'!I267</f>
        <v>1321856</v>
      </c>
    </row>
    <row r="20" spans="1:7" s="124" customFormat="1" ht="42" customHeight="1">
      <c r="A20" s="782" t="s">
        <v>140</v>
      </c>
      <c r="B20" s="838" t="s">
        <v>139</v>
      </c>
      <c r="C20" s="839" t="s">
        <v>75</v>
      </c>
      <c r="D20" s="840" t="s">
        <v>324</v>
      </c>
      <c r="E20" s="812"/>
      <c r="F20" s="813">
        <f>SUM(F21:F22)</f>
        <v>1267499</v>
      </c>
      <c r="G20" s="813">
        <f>SUM(G21:G22)</f>
        <v>1267499</v>
      </c>
    </row>
    <row r="21" spans="1:7" s="124" customFormat="1" ht="42">
      <c r="A21" s="782" t="s">
        <v>432</v>
      </c>
      <c r="B21" s="685" t="s">
        <v>139</v>
      </c>
      <c r="C21" s="685" t="s">
        <v>75</v>
      </c>
      <c r="D21" s="807" t="s">
        <v>324</v>
      </c>
      <c r="E21" s="812" t="s">
        <v>84</v>
      </c>
      <c r="F21" s="813">
        <f>'прил 8'!H269</f>
        <v>1050000</v>
      </c>
      <c r="G21" s="813">
        <f>'прил 8'!I269</f>
        <v>1050000</v>
      </c>
    </row>
    <row r="22" spans="1:7" s="124" customFormat="1" ht="21">
      <c r="A22" s="782" t="s">
        <v>85</v>
      </c>
      <c r="B22" s="838" t="s">
        <v>139</v>
      </c>
      <c r="C22" s="839" t="s">
        <v>75</v>
      </c>
      <c r="D22" s="840" t="s">
        <v>324</v>
      </c>
      <c r="E22" s="812" t="s">
        <v>86</v>
      </c>
      <c r="F22" s="813">
        <f>'прил 8'!H270</f>
        <v>217499</v>
      </c>
      <c r="G22" s="813">
        <f>'прил 8'!I270</f>
        <v>217499</v>
      </c>
    </row>
    <row r="23" spans="1:7" s="254" customFormat="1" ht="52.5" customHeight="1" hidden="1">
      <c r="A23" s="781" t="s">
        <v>619</v>
      </c>
      <c r="B23" s="838" t="s">
        <v>291</v>
      </c>
      <c r="C23" s="839"/>
      <c r="D23" s="840" t="s">
        <v>138</v>
      </c>
      <c r="E23" s="812"/>
      <c r="F23" s="813"/>
      <c r="G23" s="813">
        <f>G28+G24</f>
        <v>0</v>
      </c>
    </row>
    <row r="24" spans="1:7" s="254" customFormat="1" ht="144" customHeight="1" hidden="1">
      <c r="A24" s="782" t="s">
        <v>453</v>
      </c>
      <c r="B24" s="842" t="s">
        <v>291</v>
      </c>
      <c r="C24" s="839" t="s">
        <v>76</v>
      </c>
      <c r="D24" s="843" t="s">
        <v>318</v>
      </c>
      <c r="E24" s="812"/>
      <c r="F24" s="813">
        <f>F25</f>
        <v>0</v>
      </c>
      <c r="G24" s="813">
        <f>G25</f>
        <v>0</v>
      </c>
    </row>
    <row r="25" spans="1:7" s="254" customFormat="1" ht="45.75" customHeight="1" hidden="1">
      <c r="A25" s="784" t="s">
        <v>423</v>
      </c>
      <c r="B25" s="685" t="s">
        <v>291</v>
      </c>
      <c r="C25" s="685" t="s">
        <v>76</v>
      </c>
      <c r="D25" s="806" t="s">
        <v>424</v>
      </c>
      <c r="E25" s="816"/>
      <c r="F25" s="817">
        <f>F26</f>
        <v>0</v>
      </c>
      <c r="G25" s="817">
        <f>G26</f>
        <v>0</v>
      </c>
    </row>
    <row r="26" spans="1:7" s="254" customFormat="1" ht="88.5" customHeight="1" hidden="1">
      <c r="A26" s="781" t="s">
        <v>82</v>
      </c>
      <c r="B26" s="838" t="s">
        <v>291</v>
      </c>
      <c r="C26" s="839" t="s">
        <v>76</v>
      </c>
      <c r="D26" s="843" t="s">
        <v>424</v>
      </c>
      <c r="E26" s="816" t="s">
        <v>77</v>
      </c>
      <c r="F26" s="817">
        <f>'прил 8'!H64</f>
        <v>0</v>
      </c>
      <c r="G26" s="817">
        <f>'прил 8'!I64</f>
        <v>0</v>
      </c>
    </row>
    <row r="27" spans="1:7" s="215" customFormat="1" ht="147" hidden="1">
      <c r="A27" s="782" t="s">
        <v>453</v>
      </c>
      <c r="B27" s="776" t="s">
        <v>291</v>
      </c>
      <c r="C27" s="685" t="s">
        <v>76</v>
      </c>
      <c r="D27" s="806" t="s">
        <v>318</v>
      </c>
      <c r="E27" s="812"/>
      <c r="F27" s="813">
        <f>F28</f>
        <v>0</v>
      </c>
      <c r="G27" s="813">
        <f>G28</f>
        <v>0</v>
      </c>
    </row>
    <row r="28" spans="1:7" s="215" customFormat="1" ht="21" hidden="1">
      <c r="A28" s="782" t="s">
        <v>356</v>
      </c>
      <c r="B28" s="838" t="s">
        <v>291</v>
      </c>
      <c r="C28" s="839" t="s">
        <v>76</v>
      </c>
      <c r="D28" s="840" t="s">
        <v>454</v>
      </c>
      <c r="E28" s="812"/>
      <c r="F28" s="813">
        <f>SUM(F29:F29)</f>
        <v>0</v>
      </c>
      <c r="G28" s="813">
        <f>SUM(G29:G29)</f>
        <v>0</v>
      </c>
    </row>
    <row r="29" spans="1:7" s="215" customFormat="1" ht="42" hidden="1">
      <c r="A29" s="781" t="s">
        <v>432</v>
      </c>
      <c r="B29" s="685" t="s">
        <v>291</v>
      </c>
      <c r="C29" s="685" t="s">
        <v>76</v>
      </c>
      <c r="D29" s="807" t="s">
        <v>454</v>
      </c>
      <c r="E29" s="812" t="s">
        <v>84</v>
      </c>
      <c r="F29" s="813"/>
      <c r="G29" s="813">
        <f>'прил 7'!I281</f>
        <v>0</v>
      </c>
    </row>
    <row r="30" spans="1:7" s="124" customFormat="1" ht="81">
      <c r="A30" s="779" t="s">
        <v>725</v>
      </c>
      <c r="B30" s="830" t="s">
        <v>234</v>
      </c>
      <c r="C30" s="836" t="s">
        <v>316</v>
      </c>
      <c r="D30" s="844" t="s">
        <v>318</v>
      </c>
      <c r="E30" s="809"/>
      <c r="F30" s="811">
        <f>+F31</f>
        <v>5000</v>
      </c>
      <c r="G30" s="811">
        <f>+G31</f>
        <v>5000</v>
      </c>
    </row>
    <row r="31" spans="1:7" s="124" customFormat="1" ht="63">
      <c r="A31" s="785" t="s">
        <v>628</v>
      </c>
      <c r="B31" s="721" t="s">
        <v>236</v>
      </c>
      <c r="C31" s="721" t="s">
        <v>316</v>
      </c>
      <c r="D31" s="845" t="s">
        <v>318</v>
      </c>
      <c r="E31" s="818"/>
      <c r="F31" s="819">
        <f>F32</f>
        <v>5000</v>
      </c>
      <c r="G31" s="819">
        <f>G32</f>
        <v>5000</v>
      </c>
    </row>
    <row r="32" spans="1:7" s="215" customFormat="1" ht="42">
      <c r="A32" s="785" t="s">
        <v>391</v>
      </c>
      <c r="B32" s="846" t="s">
        <v>236</v>
      </c>
      <c r="C32" s="847" t="s">
        <v>75</v>
      </c>
      <c r="D32" s="848" t="s">
        <v>318</v>
      </c>
      <c r="E32" s="818"/>
      <c r="F32" s="819">
        <f>F37</f>
        <v>5000</v>
      </c>
      <c r="G32" s="819">
        <f>G33+G37+G39+G35</f>
        <v>5000</v>
      </c>
    </row>
    <row r="33" spans="1:7" s="215" customFormat="1" ht="21" hidden="1">
      <c r="A33" s="785" t="s">
        <v>336</v>
      </c>
      <c r="B33" s="683" t="s">
        <v>236</v>
      </c>
      <c r="C33" s="683" t="s">
        <v>75</v>
      </c>
      <c r="D33" s="800" t="s">
        <v>338</v>
      </c>
      <c r="E33" s="818"/>
      <c r="F33" s="817">
        <f>F34</f>
        <v>0</v>
      </c>
      <c r="G33" s="817">
        <f>G34</f>
        <v>0</v>
      </c>
    </row>
    <row r="34" spans="1:7" s="215" customFormat="1" ht="35.25" customHeight="1" hidden="1">
      <c r="A34" s="782" t="s">
        <v>83</v>
      </c>
      <c r="B34" s="683" t="s">
        <v>236</v>
      </c>
      <c r="C34" s="683" t="s">
        <v>75</v>
      </c>
      <c r="D34" s="800" t="s">
        <v>338</v>
      </c>
      <c r="E34" s="818"/>
      <c r="F34" s="817">
        <v>0</v>
      </c>
      <c r="G34" s="817">
        <v>0</v>
      </c>
    </row>
    <row r="35" spans="1:7" s="215" customFormat="1" ht="42" hidden="1">
      <c r="A35" s="785" t="s">
        <v>445</v>
      </c>
      <c r="B35" s="683" t="s">
        <v>236</v>
      </c>
      <c r="C35" s="683" t="s">
        <v>75</v>
      </c>
      <c r="D35" s="800" t="s">
        <v>446</v>
      </c>
      <c r="E35" s="818"/>
      <c r="F35" s="817">
        <f>F36</f>
        <v>0</v>
      </c>
      <c r="G35" s="817">
        <f>G36</f>
        <v>0</v>
      </c>
    </row>
    <row r="36" spans="1:7" s="215" customFormat="1" ht="42" hidden="1">
      <c r="A36" s="782" t="s">
        <v>432</v>
      </c>
      <c r="B36" s="721" t="s">
        <v>236</v>
      </c>
      <c r="C36" s="721" t="s">
        <v>75</v>
      </c>
      <c r="D36" s="845" t="s">
        <v>446</v>
      </c>
      <c r="E36" s="818" t="s">
        <v>84</v>
      </c>
      <c r="F36" s="817">
        <v>0</v>
      </c>
      <c r="G36" s="817">
        <v>0</v>
      </c>
    </row>
    <row r="37" spans="1:7" s="193" customFormat="1" ht="30.75" customHeight="1">
      <c r="A37" s="785" t="s">
        <v>337</v>
      </c>
      <c r="B37" s="846" t="s">
        <v>236</v>
      </c>
      <c r="C37" s="847" t="s">
        <v>75</v>
      </c>
      <c r="D37" s="848" t="s">
        <v>339</v>
      </c>
      <c r="E37" s="818"/>
      <c r="F37" s="817">
        <f>F38</f>
        <v>5000</v>
      </c>
      <c r="G37" s="817">
        <f>G38</f>
        <v>5000</v>
      </c>
    </row>
    <row r="38" spans="1:7" s="193" customFormat="1" ht="42">
      <c r="A38" s="782" t="s">
        <v>432</v>
      </c>
      <c r="B38" s="846" t="s">
        <v>236</v>
      </c>
      <c r="C38" s="847" t="s">
        <v>75</v>
      </c>
      <c r="D38" s="848" t="s">
        <v>339</v>
      </c>
      <c r="E38" s="820" t="s">
        <v>84</v>
      </c>
      <c r="F38" s="819">
        <f>'прил 8'!H189</f>
        <v>5000</v>
      </c>
      <c r="G38" s="819">
        <f>'прил 8'!I189</f>
        <v>5000</v>
      </c>
    </row>
    <row r="39" spans="1:7" s="193" customFormat="1" ht="21" hidden="1">
      <c r="A39" s="785" t="s">
        <v>341</v>
      </c>
      <c r="B39" s="683" t="s">
        <v>236</v>
      </c>
      <c r="C39" s="683" t="s">
        <v>75</v>
      </c>
      <c r="D39" s="800" t="s">
        <v>340</v>
      </c>
      <c r="E39" s="818"/>
      <c r="F39" s="817">
        <f>F40</f>
        <v>3500</v>
      </c>
      <c r="G39" s="817">
        <f>G40</f>
        <v>0</v>
      </c>
    </row>
    <row r="40" spans="1:7" s="193" customFormat="1" ht="42" hidden="1">
      <c r="A40" s="782" t="s">
        <v>432</v>
      </c>
      <c r="B40" s="721" t="s">
        <v>236</v>
      </c>
      <c r="C40" s="721" t="s">
        <v>75</v>
      </c>
      <c r="D40" s="845" t="s">
        <v>340</v>
      </c>
      <c r="E40" s="820" t="s">
        <v>84</v>
      </c>
      <c r="F40" s="819">
        <f>'прил 7'!H179</f>
        <v>3500</v>
      </c>
      <c r="G40" s="819">
        <f>'прил 7'!I179</f>
        <v>0</v>
      </c>
    </row>
    <row r="41" spans="1:7" s="193" customFormat="1" ht="94.5" customHeight="1" hidden="1">
      <c r="A41" s="779" t="s">
        <v>491</v>
      </c>
      <c r="B41" s="830" t="s">
        <v>98</v>
      </c>
      <c r="C41" s="836" t="s">
        <v>316</v>
      </c>
      <c r="D41" s="844" t="s">
        <v>318</v>
      </c>
      <c r="E41" s="809"/>
      <c r="F41" s="811">
        <f>+F42</f>
        <v>0</v>
      </c>
      <c r="G41" s="811">
        <f>+G42</f>
        <v>0</v>
      </c>
    </row>
    <row r="42" spans="1:7" s="193" customFormat="1" ht="48.75" customHeight="1" hidden="1">
      <c r="A42" s="781" t="s">
        <v>623</v>
      </c>
      <c r="B42" s="776" t="s">
        <v>146</v>
      </c>
      <c r="C42" s="685" t="s">
        <v>316</v>
      </c>
      <c r="D42" s="807" t="s">
        <v>318</v>
      </c>
      <c r="E42" s="812"/>
      <c r="F42" s="813">
        <f>+F44</f>
        <v>0</v>
      </c>
      <c r="G42" s="813">
        <f>+G44</f>
        <v>0</v>
      </c>
    </row>
    <row r="43" spans="1:7" s="193" customFormat="1" ht="41.25" customHeight="1" hidden="1">
      <c r="A43" s="781" t="s">
        <v>334</v>
      </c>
      <c r="B43" s="842" t="s">
        <v>146</v>
      </c>
      <c r="C43" s="839" t="s">
        <v>75</v>
      </c>
      <c r="D43" s="840" t="s">
        <v>318</v>
      </c>
      <c r="E43" s="812"/>
      <c r="F43" s="813">
        <f>F44</f>
        <v>0</v>
      </c>
      <c r="G43" s="813">
        <f>G44</f>
        <v>0</v>
      </c>
    </row>
    <row r="44" spans="1:7" s="193" customFormat="1" ht="21" hidden="1">
      <c r="A44" s="786" t="s">
        <v>147</v>
      </c>
      <c r="B44" s="776" t="s">
        <v>146</v>
      </c>
      <c r="C44" s="685" t="s">
        <v>75</v>
      </c>
      <c r="D44" s="691" t="s">
        <v>335</v>
      </c>
      <c r="E44" s="812"/>
      <c r="F44" s="813">
        <f>F45</f>
        <v>0</v>
      </c>
      <c r="G44" s="813">
        <f>G45</f>
        <v>0</v>
      </c>
    </row>
    <row r="45" spans="1:7" s="193" customFormat="1" ht="23.25" customHeight="1" hidden="1">
      <c r="A45" s="782" t="s">
        <v>432</v>
      </c>
      <c r="B45" s="842" t="s">
        <v>146</v>
      </c>
      <c r="C45" s="839" t="s">
        <v>75</v>
      </c>
      <c r="D45" s="849" t="s">
        <v>335</v>
      </c>
      <c r="E45" s="812" t="s">
        <v>84</v>
      </c>
      <c r="F45" s="813">
        <f>'прил 8'!H180</f>
        <v>0</v>
      </c>
      <c r="G45" s="813">
        <f>'прил 8'!I180</f>
        <v>0</v>
      </c>
    </row>
    <row r="46" spans="1:7" s="193" customFormat="1" ht="68.25" customHeight="1" hidden="1">
      <c r="A46" s="787" t="s">
        <v>574</v>
      </c>
      <c r="B46" s="690" t="s">
        <v>581</v>
      </c>
      <c r="C46" s="690"/>
      <c r="D46" s="690"/>
      <c r="E46" s="821"/>
      <c r="F46" s="822">
        <f>F47</f>
        <v>0</v>
      </c>
      <c r="G46" s="822">
        <f>G47</f>
        <v>0</v>
      </c>
    </row>
    <row r="47" spans="1:7" s="193" customFormat="1" ht="61.5" customHeight="1" hidden="1">
      <c r="A47" s="784" t="s">
        <v>575</v>
      </c>
      <c r="B47" s="838" t="s">
        <v>577</v>
      </c>
      <c r="C47" s="839"/>
      <c r="D47" s="850"/>
      <c r="E47" s="823"/>
      <c r="F47" s="824">
        <f>'прил 8'!H211</f>
        <v>0</v>
      </c>
      <c r="G47" s="824">
        <f>'прил 8'!I211</f>
        <v>0</v>
      </c>
    </row>
    <row r="48" spans="1:7" s="193" customFormat="1" ht="53.25" customHeight="1" hidden="1">
      <c r="A48" s="784" t="s">
        <v>582</v>
      </c>
      <c r="B48" s="685" t="s">
        <v>577</v>
      </c>
      <c r="C48" s="685" t="s">
        <v>76</v>
      </c>
      <c r="D48" s="685"/>
      <c r="E48" s="823"/>
      <c r="F48" s="824">
        <f>'прил 7'!H191</f>
        <v>0</v>
      </c>
      <c r="G48" s="824">
        <f>'прил 7'!I191</f>
        <v>0</v>
      </c>
    </row>
    <row r="49" spans="1:7" s="193" customFormat="1" ht="68.25" customHeight="1" hidden="1">
      <c r="A49" s="784" t="str">
        <f>'прил 7'!A192</f>
        <v>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v>
      </c>
      <c r="B49" s="838" t="s">
        <v>577</v>
      </c>
      <c r="C49" s="839" t="s">
        <v>76</v>
      </c>
      <c r="D49" s="850" t="s">
        <v>668</v>
      </c>
      <c r="E49" s="823"/>
      <c r="F49" s="824">
        <f>'прил 7'!H192</f>
        <v>0</v>
      </c>
      <c r="G49" s="824">
        <f>'прил 7'!I192</f>
        <v>0</v>
      </c>
    </row>
    <row r="50" spans="1:7" s="193" customFormat="1" ht="53.25" customHeight="1" hidden="1">
      <c r="A50" s="784" t="str">
        <f>'прил 7'!A193</f>
        <v>Закупка товаров, работ и услуг для обеспечения государственных (муниципальных) нужд</v>
      </c>
      <c r="B50" s="685" t="s">
        <v>577</v>
      </c>
      <c r="C50" s="685" t="s">
        <v>76</v>
      </c>
      <c r="D50" s="685" t="s">
        <v>668</v>
      </c>
      <c r="E50" s="823" t="s">
        <v>84</v>
      </c>
      <c r="F50" s="824">
        <f>'прил 8'!H214</f>
        <v>0</v>
      </c>
      <c r="G50" s="824">
        <f>'прил 8'!I214</f>
        <v>0</v>
      </c>
    </row>
    <row r="51" spans="1:7" s="193" customFormat="1" ht="46.5" customHeight="1" hidden="1">
      <c r="A51" s="784" t="s">
        <v>580</v>
      </c>
      <c r="B51" s="684" t="s">
        <v>577</v>
      </c>
      <c r="C51" s="684" t="s">
        <v>76</v>
      </c>
      <c r="D51" s="684" t="s">
        <v>576</v>
      </c>
      <c r="E51" s="823"/>
      <c r="F51" s="824">
        <f>F52</f>
        <v>0</v>
      </c>
      <c r="G51" s="824">
        <f>G52</f>
        <v>0</v>
      </c>
    </row>
    <row r="52" spans="1:7" s="193" customFormat="1" ht="51" customHeight="1" hidden="1">
      <c r="A52" s="782" t="s">
        <v>105</v>
      </c>
      <c r="B52" s="684" t="s">
        <v>577</v>
      </c>
      <c r="C52" s="684" t="s">
        <v>76</v>
      </c>
      <c r="D52" s="684" t="s">
        <v>576</v>
      </c>
      <c r="E52" s="823" t="s">
        <v>84</v>
      </c>
      <c r="F52" s="824"/>
      <c r="G52" s="824"/>
    </row>
    <row r="53" spans="1:7" s="193" customFormat="1" ht="79.5" customHeight="1" hidden="1">
      <c r="A53" s="784" t="s">
        <v>578</v>
      </c>
      <c r="B53" s="684" t="s">
        <v>577</v>
      </c>
      <c r="C53" s="684" t="s">
        <v>76</v>
      </c>
      <c r="D53" s="684" t="s">
        <v>579</v>
      </c>
      <c r="E53" s="823"/>
      <c r="F53" s="824">
        <f>F54</f>
        <v>0</v>
      </c>
      <c r="G53" s="824">
        <f>G54</f>
        <v>0</v>
      </c>
    </row>
    <row r="54" spans="1:7" s="193" customFormat="1" ht="51.75" customHeight="1" hidden="1">
      <c r="A54" s="782" t="s">
        <v>105</v>
      </c>
      <c r="B54" s="684" t="s">
        <v>577</v>
      </c>
      <c r="C54" s="684" t="s">
        <v>76</v>
      </c>
      <c r="D54" s="684" t="s">
        <v>579</v>
      </c>
      <c r="E54" s="823" t="s">
        <v>84</v>
      </c>
      <c r="F54" s="824"/>
      <c r="G54" s="824"/>
    </row>
    <row r="55" spans="1:7" s="193" customFormat="1" ht="81">
      <c r="A55" s="787" t="s">
        <v>781</v>
      </c>
      <c r="B55" s="835" t="s">
        <v>263</v>
      </c>
      <c r="C55" s="836" t="s">
        <v>316</v>
      </c>
      <c r="D55" s="844" t="s">
        <v>318</v>
      </c>
      <c r="E55" s="821"/>
      <c r="F55" s="822">
        <f>F56+F78</f>
        <v>690474.9</v>
      </c>
      <c r="G55" s="822">
        <f>G56+G78</f>
        <v>421572.95</v>
      </c>
    </row>
    <row r="56" spans="1:7" s="193" customFormat="1" ht="63">
      <c r="A56" s="784" t="s">
        <v>605</v>
      </c>
      <c r="B56" s="685" t="s">
        <v>149</v>
      </c>
      <c r="C56" s="685" t="s">
        <v>316</v>
      </c>
      <c r="D56" s="806" t="s">
        <v>318</v>
      </c>
      <c r="E56" s="816"/>
      <c r="F56" s="817">
        <f>F57+F69</f>
        <v>690474.9</v>
      </c>
      <c r="G56" s="817">
        <f>G57+G69</f>
        <v>421572.95</v>
      </c>
    </row>
    <row r="57" spans="1:7" s="193" customFormat="1" ht="42">
      <c r="A57" s="784" t="s">
        <v>656</v>
      </c>
      <c r="B57" s="838" t="s">
        <v>149</v>
      </c>
      <c r="C57" s="839" t="s">
        <v>75</v>
      </c>
      <c r="D57" s="843" t="s">
        <v>318</v>
      </c>
      <c r="E57" s="816"/>
      <c r="F57" s="817">
        <f>F58+F62+F64+F67+F60</f>
        <v>690474.9</v>
      </c>
      <c r="G57" s="817">
        <f>G58+G62+G64+G67+G60</f>
        <v>421572.95</v>
      </c>
    </row>
    <row r="58" spans="1:7" s="193" customFormat="1" ht="46.5" customHeight="1">
      <c r="A58" s="784" t="s">
        <v>293</v>
      </c>
      <c r="B58" s="685" t="s">
        <v>149</v>
      </c>
      <c r="C58" s="685" t="s">
        <v>75</v>
      </c>
      <c r="D58" s="806" t="s">
        <v>345</v>
      </c>
      <c r="E58" s="816"/>
      <c r="F58" s="817">
        <f>+F59</f>
        <v>136330</v>
      </c>
      <c r="G58" s="817">
        <f>+G59</f>
        <v>136330</v>
      </c>
    </row>
    <row r="59" spans="1:7" s="193" customFormat="1" ht="42">
      <c r="A59" s="782" t="s">
        <v>432</v>
      </c>
      <c r="B59" s="838" t="s">
        <v>149</v>
      </c>
      <c r="C59" s="839" t="s">
        <v>75</v>
      </c>
      <c r="D59" s="840" t="s">
        <v>345</v>
      </c>
      <c r="E59" s="812" t="s">
        <v>84</v>
      </c>
      <c r="F59" s="813">
        <f>'прил 8'!H208</f>
        <v>136330</v>
      </c>
      <c r="G59" s="813">
        <f>'прил 8'!I208</f>
        <v>136330</v>
      </c>
    </row>
    <row r="60" spans="1:7" s="193" customFormat="1" ht="34.5" customHeight="1" hidden="1">
      <c r="A60" s="784" t="s">
        <v>670</v>
      </c>
      <c r="B60" s="685" t="s">
        <v>149</v>
      </c>
      <c r="C60" s="685" t="s">
        <v>75</v>
      </c>
      <c r="D60" s="806" t="s">
        <v>669</v>
      </c>
      <c r="E60" s="816"/>
      <c r="F60" s="813">
        <f>F61</f>
        <v>0</v>
      </c>
      <c r="G60" s="813">
        <f>G61</f>
        <v>0</v>
      </c>
    </row>
    <row r="61" spans="1:7" s="193" customFormat="1" ht="42" hidden="1">
      <c r="A61" s="782" t="s">
        <v>105</v>
      </c>
      <c r="B61" s="838" t="s">
        <v>149</v>
      </c>
      <c r="C61" s="839" t="s">
        <v>75</v>
      </c>
      <c r="D61" s="840" t="s">
        <v>669</v>
      </c>
      <c r="E61" s="812" t="s">
        <v>104</v>
      </c>
      <c r="F61" s="813">
        <f>'прил 8'!H223</f>
        <v>0</v>
      </c>
      <c r="G61" s="813">
        <f>'прил 8'!I223</f>
        <v>0</v>
      </c>
    </row>
    <row r="62" spans="1:7" s="193" customFormat="1" ht="50.25" customHeight="1" hidden="1">
      <c r="A62" s="784" t="s">
        <v>447</v>
      </c>
      <c r="B62" s="685" t="s">
        <v>149</v>
      </c>
      <c r="C62" s="685" t="s">
        <v>75</v>
      </c>
      <c r="D62" s="806" t="s">
        <v>448</v>
      </c>
      <c r="E62" s="816"/>
      <c r="F62" s="817">
        <f>F63</f>
        <v>0</v>
      </c>
      <c r="G62" s="817">
        <f>G63</f>
        <v>0</v>
      </c>
    </row>
    <row r="63" spans="1:7" s="215" customFormat="1" ht="42" hidden="1">
      <c r="A63" s="782" t="s">
        <v>105</v>
      </c>
      <c r="B63" s="838" t="s">
        <v>149</v>
      </c>
      <c r="C63" s="839" t="s">
        <v>75</v>
      </c>
      <c r="D63" s="840" t="s">
        <v>448</v>
      </c>
      <c r="E63" s="812" t="s">
        <v>104</v>
      </c>
      <c r="F63" s="813"/>
      <c r="G63" s="813">
        <f>'прил 7'!I205</f>
        <v>0</v>
      </c>
    </row>
    <row r="64" spans="1:7" s="215" customFormat="1" ht="21">
      <c r="A64" s="784" t="s">
        <v>151</v>
      </c>
      <c r="B64" s="685" t="s">
        <v>149</v>
      </c>
      <c r="C64" s="685" t="s">
        <v>75</v>
      </c>
      <c r="D64" s="806" t="s">
        <v>346</v>
      </c>
      <c r="E64" s="816"/>
      <c r="F64" s="817">
        <f>F66+F65</f>
        <v>554144.9</v>
      </c>
      <c r="G64" s="817">
        <f>G66+G65</f>
        <v>285242.95</v>
      </c>
    </row>
    <row r="65" spans="1:7" s="215" customFormat="1" ht="45" customHeight="1" hidden="1">
      <c r="A65" s="782" t="s">
        <v>432</v>
      </c>
      <c r="B65" s="838" t="s">
        <v>149</v>
      </c>
      <c r="C65" s="839" t="s">
        <v>75</v>
      </c>
      <c r="D65" s="843" t="s">
        <v>346</v>
      </c>
      <c r="E65" s="816" t="s">
        <v>84</v>
      </c>
      <c r="F65" s="817"/>
      <c r="G65" s="817">
        <f>'прил 7'!I211</f>
        <v>0</v>
      </c>
    </row>
    <row r="66" spans="1:246" s="193" customFormat="1" ht="42">
      <c r="A66" s="782" t="s">
        <v>105</v>
      </c>
      <c r="B66" s="685" t="s">
        <v>149</v>
      </c>
      <c r="C66" s="685" t="s">
        <v>75</v>
      </c>
      <c r="D66" s="806" t="s">
        <v>346</v>
      </c>
      <c r="E66" s="816" t="s">
        <v>104</v>
      </c>
      <c r="F66" s="817">
        <f>'прил 8'!H232</f>
        <v>554144.9</v>
      </c>
      <c r="G66" s="817">
        <f>'прил 8'!I232</f>
        <v>285242.95</v>
      </c>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5"/>
      <c r="BU66" s="215"/>
      <c r="BV66" s="215"/>
      <c r="BW66" s="215"/>
      <c r="BX66" s="215"/>
      <c r="BY66" s="215"/>
      <c r="BZ66" s="215"/>
      <c r="CA66" s="215"/>
      <c r="CB66" s="215"/>
      <c r="CC66" s="215"/>
      <c r="CD66" s="215"/>
      <c r="CE66" s="215"/>
      <c r="CF66" s="215"/>
      <c r="CG66" s="215"/>
      <c r="CH66" s="215"/>
      <c r="CI66" s="215"/>
      <c r="CJ66" s="215"/>
      <c r="CK66" s="215"/>
      <c r="CL66" s="215"/>
      <c r="CM66" s="215"/>
      <c r="CN66" s="215"/>
      <c r="CO66" s="215"/>
      <c r="CP66" s="215"/>
      <c r="CQ66" s="215"/>
      <c r="CR66" s="215"/>
      <c r="CS66" s="215"/>
      <c r="CT66" s="215"/>
      <c r="CU66" s="215"/>
      <c r="CV66" s="215"/>
      <c r="CW66" s="215"/>
      <c r="CX66" s="215"/>
      <c r="CY66" s="215"/>
      <c r="CZ66" s="215"/>
      <c r="DA66" s="215"/>
      <c r="DB66" s="215"/>
      <c r="DC66" s="215"/>
      <c r="DD66" s="215"/>
      <c r="DE66" s="215"/>
      <c r="DF66" s="215"/>
      <c r="DG66" s="215"/>
      <c r="DH66" s="215"/>
      <c r="DI66" s="215"/>
      <c r="DJ66" s="215"/>
      <c r="DK66" s="215"/>
      <c r="DL66" s="215"/>
      <c r="DM66" s="215"/>
      <c r="DN66" s="215"/>
      <c r="DO66" s="215"/>
      <c r="DP66" s="215"/>
      <c r="DQ66" s="215"/>
      <c r="DR66" s="215"/>
      <c r="DS66" s="215"/>
      <c r="DT66" s="215"/>
      <c r="DU66" s="215"/>
      <c r="DV66" s="215"/>
      <c r="DW66" s="215"/>
      <c r="DX66" s="215"/>
      <c r="DY66" s="215"/>
      <c r="DZ66" s="215"/>
      <c r="EA66" s="215"/>
      <c r="EB66" s="215"/>
      <c r="EC66" s="215"/>
      <c r="ED66" s="215"/>
      <c r="EE66" s="215"/>
      <c r="EF66" s="215"/>
      <c r="EG66" s="215"/>
      <c r="EH66" s="215"/>
      <c r="EI66" s="215"/>
      <c r="EJ66" s="215"/>
      <c r="EK66" s="215"/>
      <c r="EL66" s="215"/>
      <c r="EM66" s="215"/>
      <c r="EN66" s="215"/>
      <c r="EO66" s="215"/>
      <c r="EP66" s="215"/>
      <c r="EQ66" s="215"/>
      <c r="ER66" s="215"/>
      <c r="ES66" s="215"/>
      <c r="ET66" s="215"/>
      <c r="EU66" s="215"/>
      <c r="EV66" s="215"/>
      <c r="EW66" s="215"/>
      <c r="EX66" s="215"/>
      <c r="EY66" s="215"/>
      <c r="EZ66" s="215"/>
      <c r="FA66" s="215"/>
      <c r="FB66" s="215"/>
      <c r="FC66" s="215"/>
      <c r="FD66" s="215"/>
      <c r="FE66" s="215"/>
      <c r="FF66" s="215"/>
      <c r="FG66" s="215"/>
      <c r="FH66" s="215"/>
      <c r="FI66" s="215"/>
      <c r="FJ66" s="215"/>
      <c r="FK66" s="215"/>
      <c r="FL66" s="215"/>
      <c r="FM66" s="215"/>
      <c r="FN66" s="215"/>
      <c r="FO66" s="215"/>
      <c r="FP66" s="215"/>
      <c r="FQ66" s="215"/>
      <c r="FR66" s="215"/>
      <c r="FS66" s="215"/>
      <c r="FT66" s="215"/>
      <c r="FU66" s="215"/>
      <c r="FV66" s="215"/>
      <c r="FW66" s="215"/>
      <c r="FX66" s="215"/>
      <c r="FY66" s="215"/>
      <c r="FZ66" s="215"/>
      <c r="GA66" s="215"/>
      <c r="GB66" s="215"/>
      <c r="GC66" s="215"/>
      <c r="GD66" s="215"/>
      <c r="GE66" s="215"/>
      <c r="GF66" s="215"/>
      <c r="GG66" s="215"/>
      <c r="GH66" s="215"/>
      <c r="GI66" s="215"/>
      <c r="GJ66" s="215"/>
      <c r="GK66" s="215"/>
      <c r="GL66" s="215"/>
      <c r="GM66" s="215"/>
      <c r="GN66" s="215"/>
      <c r="GO66" s="215"/>
      <c r="GP66" s="215"/>
      <c r="GQ66" s="215"/>
      <c r="GR66" s="215"/>
      <c r="GS66" s="215"/>
      <c r="GT66" s="215"/>
      <c r="GU66" s="215"/>
      <c r="GV66" s="215"/>
      <c r="GW66" s="215"/>
      <c r="GX66" s="215"/>
      <c r="GY66" s="215"/>
      <c r="GZ66" s="215"/>
      <c r="HA66" s="215"/>
      <c r="HB66" s="215"/>
      <c r="HC66" s="215"/>
      <c r="HD66" s="215"/>
      <c r="HE66" s="215"/>
      <c r="HF66" s="215"/>
      <c r="HG66" s="215"/>
      <c r="HH66" s="215"/>
      <c r="HI66" s="215"/>
      <c r="HJ66" s="215"/>
      <c r="HK66" s="215"/>
      <c r="HL66" s="215"/>
      <c r="HM66" s="215"/>
      <c r="HN66" s="215"/>
      <c r="HO66" s="215"/>
      <c r="HP66" s="215"/>
      <c r="HQ66" s="215"/>
      <c r="HR66" s="215"/>
      <c r="HS66" s="215"/>
      <c r="HT66" s="215"/>
      <c r="HU66" s="215"/>
      <c r="HV66" s="215"/>
      <c r="HW66" s="215"/>
      <c r="HX66" s="215"/>
      <c r="HY66" s="215"/>
      <c r="HZ66" s="215"/>
      <c r="IA66" s="215"/>
      <c r="IB66" s="215"/>
      <c r="IC66" s="215"/>
      <c r="ID66" s="215"/>
      <c r="IE66" s="215"/>
      <c r="IF66" s="215"/>
      <c r="IG66" s="215"/>
      <c r="IH66" s="215"/>
      <c r="II66" s="215"/>
      <c r="IJ66" s="215"/>
      <c r="IK66" s="215"/>
      <c r="IL66" s="215"/>
    </row>
    <row r="67" spans="1:246" s="193" customFormat="1" ht="42" hidden="1">
      <c r="A67" s="784" t="s">
        <v>423</v>
      </c>
      <c r="B67" s="838" t="s">
        <v>149</v>
      </c>
      <c r="C67" s="839" t="s">
        <v>75</v>
      </c>
      <c r="D67" s="843" t="s">
        <v>424</v>
      </c>
      <c r="E67" s="816"/>
      <c r="F67" s="817">
        <f>F68</f>
        <v>0</v>
      </c>
      <c r="G67" s="817">
        <f>G68</f>
        <v>0</v>
      </c>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215"/>
      <c r="BV67" s="215"/>
      <c r="BW67" s="215"/>
      <c r="BX67" s="215"/>
      <c r="BY67" s="215"/>
      <c r="BZ67" s="215"/>
      <c r="CA67" s="215"/>
      <c r="CB67" s="215"/>
      <c r="CC67" s="215"/>
      <c r="CD67" s="215"/>
      <c r="CE67" s="215"/>
      <c r="CF67" s="215"/>
      <c r="CG67" s="215"/>
      <c r="CH67" s="215"/>
      <c r="CI67" s="215"/>
      <c r="CJ67" s="215"/>
      <c r="CK67" s="215"/>
      <c r="CL67" s="215"/>
      <c r="CM67" s="215"/>
      <c r="CN67" s="215"/>
      <c r="CO67" s="215"/>
      <c r="CP67" s="215"/>
      <c r="CQ67" s="215"/>
      <c r="CR67" s="215"/>
      <c r="CS67" s="215"/>
      <c r="CT67" s="215"/>
      <c r="CU67" s="215"/>
      <c r="CV67" s="215"/>
      <c r="CW67" s="215"/>
      <c r="CX67" s="215"/>
      <c r="CY67" s="215"/>
      <c r="CZ67" s="215"/>
      <c r="DA67" s="215"/>
      <c r="DB67" s="215"/>
      <c r="DC67" s="215"/>
      <c r="DD67" s="215"/>
      <c r="DE67" s="215"/>
      <c r="DF67" s="215"/>
      <c r="DG67" s="215"/>
      <c r="DH67" s="215"/>
      <c r="DI67" s="215"/>
      <c r="DJ67" s="215"/>
      <c r="DK67" s="215"/>
      <c r="DL67" s="215"/>
      <c r="DM67" s="215"/>
      <c r="DN67" s="215"/>
      <c r="DO67" s="215"/>
      <c r="DP67" s="215"/>
      <c r="DQ67" s="215"/>
      <c r="DR67" s="215"/>
      <c r="DS67" s="215"/>
      <c r="DT67" s="215"/>
      <c r="DU67" s="215"/>
      <c r="DV67" s="215"/>
      <c r="DW67" s="215"/>
      <c r="DX67" s="215"/>
      <c r="DY67" s="215"/>
      <c r="DZ67" s="215"/>
      <c r="EA67" s="215"/>
      <c r="EB67" s="215"/>
      <c r="EC67" s="215"/>
      <c r="ED67" s="215"/>
      <c r="EE67" s="215"/>
      <c r="EF67" s="215"/>
      <c r="EG67" s="215"/>
      <c r="EH67" s="215"/>
      <c r="EI67" s="215"/>
      <c r="EJ67" s="215"/>
      <c r="EK67" s="215"/>
      <c r="EL67" s="215"/>
      <c r="EM67" s="215"/>
      <c r="EN67" s="215"/>
      <c r="EO67" s="215"/>
      <c r="EP67" s="215"/>
      <c r="EQ67" s="215"/>
      <c r="ER67" s="215"/>
      <c r="ES67" s="215"/>
      <c r="ET67" s="215"/>
      <c r="EU67" s="215"/>
      <c r="EV67" s="215"/>
      <c r="EW67" s="215"/>
      <c r="EX67" s="215"/>
      <c r="EY67" s="215"/>
      <c r="EZ67" s="215"/>
      <c r="FA67" s="215"/>
      <c r="FB67" s="215"/>
      <c r="FC67" s="215"/>
      <c r="FD67" s="215"/>
      <c r="FE67" s="215"/>
      <c r="FF67" s="215"/>
      <c r="FG67" s="215"/>
      <c r="FH67" s="215"/>
      <c r="FI67" s="215"/>
      <c r="FJ67" s="215"/>
      <c r="FK67" s="215"/>
      <c r="FL67" s="215"/>
      <c r="FM67" s="215"/>
      <c r="FN67" s="215"/>
      <c r="FO67" s="215"/>
      <c r="FP67" s="215"/>
      <c r="FQ67" s="215"/>
      <c r="FR67" s="215"/>
      <c r="FS67" s="215"/>
      <c r="FT67" s="215"/>
      <c r="FU67" s="215"/>
      <c r="FV67" s="215"/>
      <c r="FW67" s="215"/>
      <c r="FX67" s="215"/>
      <c r="FY67" s="215"/>
      <c r="FZ67" s="215"/>
      <c r="GA67" s="215"/>
      <c r="GB67" s="215"/>
      <c r="GC67" s="215"/>
      <c r="GD67" s="215"/>
      <c r="GE67" s="215"/>
      <c r="GF67" s="215"/>
      <c r="GG67" s="215"/>
      <c r="GH67" s="215"/>
      <c r="GI67" s="215"/>
      <c r="GJ67" s="215"/>
      <c r="GK67" s="215"/>
      <c r="GL67" s="215"/>
      <c r="GM67" s="215"/>
      <c r="GN67" s="215"/>
      <c r="GO67" s="215"/>
      <c r="GP67" s="215"/>
      <c r="GQ67" s="215"/>
      <c r="GR67" s="215"/>
      <c r="GS67" s="215"/>
      <c r="GT67" s="215"/>
      <c r="GU67" s="215"/>
      <c r="GV67" s="215"/>
      <c r="GW67" s="215"/>
      <c r="GX67" s="215"/>
      <c r="GY67" s="215"/>
      <c r="GZ67" s="215"/>
      <c r="HA67" s="215"/>
      <c r="HB67" s="215"/>
      <c r="HC67" s="215"/>
      <c r="HD67" s="215"/>
      <c r="HE67" s="215"/>
      <c r="HF67" s="215"/>
      <c r="HG67" s="215"/>
      <c r="HH67" s="215"/>
      <c r="HI67" s="215"/>
      <c r="HJ67" s="215"/>
      <c r="HK67" s="215"/>
      <c r="HL67" s="215"/>
      <c r="HM67" s="215"/>
      <c r="HN67" s="215"/>
      <c r="HO67" s="215"/>
      <c r="HP67" s="215"/>
      <c r="HQ67" s="215"/>
      <c r="HR67" s="215"/>
      <c r="HS67" s="215"/>
      <c r="HT67" s="215"/>
      <c r="HU67" s="215"/>
      <c r="HV67" s="215"/>
      <c r="HW67" s="215"/>
      <c r="HX67" s="215"/>
      <c r="HY67" s="215"/>
      <c r="HZ67" s="215"/>
      <c r="IA67" s="215"/>
      <c r="IB67" s="215"/>
      <c r="IC67" s="215"/>
      <c r="ID67" s="215"/>
      <c r="IE67" s="215"/>
      <c r="IF67" s="215"/>
      <c r="IG67" s="215"/>
      <c r="IH67" s="215"/>
      <c r="II67" s="215"/>
      <c r="IJ67" s="215"/>
      <c r="IK67" s="215"/>
      <c r="IL67" s="215"/>
    </row>
    <row r="68" spans="1:246" s="193" customFormat="1" ht="63" hidden="1">
      <c r="A68" s="781" t="s">
        <v>82</v>
      </c>
      <c r="B68" s="685" t="s">
        <v>149</v>
      </c>
      <c r="C68" s="685" t="s">
        <v>75</v>
      </c>
      <c r="D68" s="806" t="s">
        <v>424</v>
      </c>
      <c r="E68" s="816" t="s">
        <v>77</v>
      </c>
      <c r="F68" s="817"/>
      <c r="G68" s="817">
        <f>'прил 7'!I68</f>
        <v>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15"/>
      <c r="CA68" s="215"/>
      <c r="CB68" s="215"/>
      <c r="CC68" s="215"/>
      <c r="CD68" s="215"/>
      <c r="CE68" s="215"/>
      <c r="CF68" s="215"/>
      <c r="CG68" s="215"/>
      <c r="CH68" s="215"/>
      <c r="CI68" s="215"/>
      <c r="CJ68" s="215"/>
      <c r="CK68" s="215"/>
      <c r="CL68" s="215"/>
      <c r="CM68" s="215"/>
      <c r="CN68" s="215"/>
      <c r="CO68" s="215"/>
      <c r="CP68" s="215"/>
      <c r="CQ68" s="215"/>
      <c r="CR68" s="215"/>
      <c r="CS68" s="215"/>
      <c r="CT68" s="215"/>
      <c r="CU68" s="215"/>
      <c r="CV68" s="215"/>
      <c r="CW68" s="215"/>
      <c r="CX68" s="215"/>
      <c r="CY68" s="215"/>
      <c r="CZ68" s="215"/>
      <c r="DA68" s="215"/>
      <c r="DB68" s="215"/>
      <c r="DC68" s="215"/>
      <c r="DD68" s="215"/>
      <c r="DE68" s="215"/>
      <c r="DF68" s="215"/>
      <c r="DG68" s="215"/>
      <c r="DH68" s="215"/>
      <c r="DI68" s="215"/>
      <c r="DJ68" s="215"/>
      <c r="DK68" s="215"/>
      <c r="DL68" s="215"/>
      <c r="DM68" s="215"/>
      <c r="DN68" s="215"/>
      <c r="DO68" s="215"/>
      <c r="DP68" s="215"/>
      <c r="DQ68" s="215"/>
      <c r="DR68" s="215"/>
      <c r="DS68" s="215"/>
      <c r="DT68" s="215"/>
      <c r="DU68" s="215"/>
      <c r="DV68" s="215"/>
      <c r="DW68" s="215"/>
      <c r="DX68" s="215"/>
      <c r="DY68" s="215"/>
      <c r="DZ68" s="215"/>
      <c r="EA68" s="215"/>
      <c r="EB68" s="215"/>
      <c r="EC68" s="215"/>
      <c r="ED68" s="215"/>
      <c r="EE68" s="215"/>
      <c r="EF68" s="215"/>
      <c r="EG68" s="215"/>
      <c r="EH68" s="215"/>
      <c r="EI68" s="215"/>
      <c r="EJ68" s="215"/>
      <c r="EK68" s="215"/>
      <c r="EL68" s="215"/>
      <c r="EM68" s="215"/>
      <c r="EN68" s="215"/>
      <c r="EO68" s="215"/>
      <c r="EP68" s="215"/>
      <c r="EQ68" s="215"/>
      <c r="ER68" s="215"/>
      <c r="ES68" s="215"/>
      <c r="ET68" s="215"/>
      <c r="EU68" s="215"/>
      <c r="EV68" s="215"/>
      <c r="EW68" s="215"/>
      <c r="EX68" s="215"/>
      <c r="EY68" s="215"/>
      <c r="EZ68" s="215"/>
      <c r="FA68" s="215"/>
      <c r="FB68" s="215"/>
      <c r="FC68" s="215"/>
      <c r="FD68" s="215"/>
      <c r="FE68" s="215"/>
      <c r="FF68" s="215"/>
      <c r="FG68" s="215"/>
      <c r="FH68" s="215"/>
      <c r="FI68" s="215"/>
      <c r="FJ68" s="215"/>
      <c r="FK68" s="215"/>
      <c r="FL68" s="215"/>
      <c r="FM68" s="215"/>
      <c r="FN68" s="215"/>
      <c r="FO68" s="215"/>
      <c r="FP68" s="215"/>
      <c r="FQ68" s="215"/>
      <c r="FR68" s="215"/>
      <c r="FS68" s="215"/>
      <c r="FT68" s="215"/>
      <c r="FU68" s="215"/>
      <c r="FV68" s="215"/>
      <c r="FW68" s="215"/>
      <c r="FX68" s="215"/>
      <c r="FY68" s="215"/>
      <c r="FZ68" s="215"/>
      <c r="GA68" s="215"/>
      <c r="GB68" s="215"/>
      <c r="GC68" s="215"/>
      <c r="GD68" s="215"/>
      <c r="GE68" s="215"/>
      <c r="GF68" s="215"/>
      <c r="GG68" s="215"/>
      <c r="GH68" s="215"/>
      <c r="GI68" s="215"/>
      <c r="GJ68" s="215"/>
      <c r="GK68" s="215"/>
      <c r="GL68" s="215"/>
      <c r="GM68" s="215"/>
      <c r="GN68" s="215"/>
      <c r="GO68" s="215"/>
      <c r="GP68" s="215"/>
      <c r="GQ68" s="215"/>
      <c r="GR68" s="215"/>
      <c r="GS68" s="215"/>
      <c r="GT68" s="215"/>
      <c r="GU68" s="215"/>
      <c r="GV68" s="215"/>
      <c r="GW68" s="215"/>
      <c r="GX68" s="215"/>
      <c r="GY68" s="215"/>
      <c r="GZ68" s="215"/>
      <c r="HA68" s="215"/>
      <c r="HB68" s="215"/>
      <c r="HC68" s="215"/>
      <c r="HD68" s="215"/>
      <c r="HE68" s="215"/>
      <c r="HF68" s="215"/>
      <c r="HG68" s="215"/>
      <c r="HH68" s="215"/>
      <c r="HI68" s="215"/>
      <c r="HJ68" s="215"/>
      <c r="HK68" s="215"/>
      <c r="HL68" s="215"/>
      <c r="HM68" s="215"/>
      <c r="HN68" s="215"/>
      <c r="HO68" s="215"/>
      <c r="HP68" s="215"/>
      <c r="HQ68" s="215"/>
      <c r="HR68" s="215"/>
      <c r="HS68" s="215"/>
      <c r="HT68" s="215"/>
      <c r="HU68" s="215"/>
      <c r="HV68" s="215"/>
      <c r="HW68" s="215"/>
      <c r="HX68" s="215"/>
      <c r="HY68" s="215"/>
      <c r="HZ68" s="215"/>
      <c r="IA68" s="215"/>
      <c r="IB68" s="215"/>
      <c r="IC68" s="215"/>
      <c r="ID68" s="215"/>
      <c r="IE68" s="215"/>
      <c r="IF68" s="215"/>
      <c r="IG68" s="215"/>
      <c r="IH68" s="215"/>
      <c r="II68" s="215"/>
      <c r="IJ68" s="215"/>
      <c r="IK68" s="215"/>
      <c r="IL68" s="215"/>
    </row>
    <row r="69" spans="1:246" s="193" customFormat="1" ht="42" hidden="1">
      <c r="A69" s="784" t="s">
        <v>673</v>
      </c>
      <c r="B69" s="838" t="s">
        <v>149</v>
      </c>
      <c r="C69" s="839" t="s">
        <v>76</v>
      </c>
      <c r="D69" s="843" t="s">
        <v>318</v>
      </c>
      <c r="E69" s="816"/>
      <c r="F69" s="817">
        <f>F70+F72+F74+F76</f>
        <v>0</v>
      </c>
      <c r="G69" s="817">
        <f>G70+G72+G74+G76</f>
        <v>0</v>
      </c>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5"/>
      <c r="BM69" s="215"/>
      <c r="BN69" s="215"/>
      <c r="BO69" s="215"/>
      <c r="BP69" s="215"/>
      <c r="BQ69" s="215"/>
      <c r="BR69" s="215"/>
      <c r="BS69" s="215"/>
      <c r="BT69" s="215"/>
      <c r="BU69" s="215"/>
      <c r="BV69" s="215"/>
      <c r="BW69" s="215"/>
      <c r="BX69" s="215"/>
      <c r="BY69" s="215"/>
      <c r="BZ69" s="215"/>
      <c r="CA69" s="215"/>
      <c r="CB69" s="215"/>
      <c r="CC69" s="215"/>
      <c r="CD69" s="215"/>
      <c r="CE69" s="215"/>
      <c r="CF69" s="215"/>
      <c r="CG69" s="215"/>
      <c r="CH69" s="215"/>
      <c r="CI69" s="215"/>
      <c r="CJ69" s="215"/>
      <c r="CK69" s="215"/>
      <c r="CL69" s="215"/>
      <c r="CM69" s="215"/>
      <c r="CN69" s="215"/>
      <c r="CO69" s="215"/>
      <c r="CP69" s="215"/>
      <c r="CQ69" s="215"/>
      <c r="CR69" s="215"/>
      <c r="CS69" s="215"/>
      <c r="CT69" s="215"/>
      <c r="CU69" s="215"/>
      <c r="CV69" s="215"/>
      <c r="CW69" s="215"/>
      <c r="CX69" s="215"/>
      <c r="CY69" s="215"/>
      <c r="CZ69" s="215"/>
      <c r="DA69" s="215"/>
      <c r="DB69" s="215"/>
      <c r="DC69" s="215"/>
      <c r="DD69" s="215"/>
      <c r="DE69" s="215"/>
      <c r="DF69" s="215"/>
      <c r="DG69" s="215"/>
      <c r="DH69" s="215"/>
      <c r="DI69" s="215"/>
      <c r="DJ69" s="215"/>
      <c r="DK69" s="215"/>
      <c r="DL69" s="215"/>
      <c r="DM69" s="215"/>
      <c r="DN69" s="215"/>
      <c r="DO69" s="215"/>
      <c r="DP69" s="215"/>
      <c r="DQ69" s="215"/>
      <c r="DR69" s="215"/>
      <c r="DS69" s="215"/>
      <c r="DT69" s="215"/>
      <c r="DU69" s="215"/>
      <c r="DV69" s="215"/>
      <c r="DW69" s="215"/>
      <c r="DX69" s="215"/>
      <c r="DY69" s="215"/>
      <c r="DZ69" s="215"/>
      <c r="EA69" s="215"/>
      <c r="EB69" s="215"/>
      <c r="EC69" s="215"/>
      <c r="ED69" s="215"/>
      <c r="EE69" s="215"/>
      <c r="EF69" s="215"/>
      <c r="EG69" s="215"/>
      <c r="EH69" s="215"/>
      <c r="EI69" s="215"/>
      <c r="EJ69" s="215"/>
      <c r="EK69" s="215"/>
      <c r="EL69" s="215"/>
      <c r="EM69" s="215"/>
      <c r="EN69" s="215"/>
      <c r="EO69" s="215"/>
      <c r="EP69" s="215"/>
      <c r="EQ69" s="215"/>
      <c r="ER69" s="215"/>
      <c r="ES69" s="215"/>
      <c r="ET69" s="215"/>
      <c r="EU69" s="215"/>
      <c r="EV69" s="215"/>
      <c r="EW69" s="215"/>
      <c r="EX69" s="215"/>
      <c r="EY69" s="215"/>
      <c r="EZ69" s="215"/>
      <c r="FA69" s="215"/>
      <c r="FB69" s="215"/>
      <c r="FC69" s="215"/>
      <c r="FD69" s="215"/>
      <c r="FE69" s="215"/>
      <c r="FF69" s="215"/>
      <c r="FG69" s="215"/>
      <c r="FH69" s="215"/>
      <c r="FI69" s="215"/>
      <c r="FJ69" s="215"/>
      <c r="FK69" s="215"/>
      <c r="FL69" s="215"/>
      <c r="FM69" s="215"/>
      <c r="FN69" s="215"/>
      <c r="FO69" s="215"/>
      <c r="FP69" s="215"/>
      <c r="FQ69" s="215"/>
      <c r="FR69" s="215"/>
      <c r="FS69" s="215"/>
      <c r="FT69" s="215"/>
      <c r="FU69" s="215"/>
      <c r="FV69" s="215"/>
      <c r="FW69" s="215"/>
      <c r="FX69" s="215"/>
      <c r="FY69" s="215"/>
      <c r="FZ69" s="215"/>
      <c r="GA69" s="215"/>
      <c r="GB69" s="215"/>
      <c r="GC69" s="215"/>
      <c r="GD69" s="215"/>
      <c r="GE69" s="215"/>
      <c r="GF69" s="215"/>
      <c r="GG69" s="215"/>
      <c r="GH69" s="215"/>
      <c r="GI69" s="215"/>
      <c r="GJ69" s="215"/>
      <c r="GK69" s="215"/>
      <c r="GL69" s="215"/>
      <c r="GM69" s="215"/>
      <c r="GN69" s="215"/>
      <c r="GO69" s="215"/>
      <c r="GP69" s="215"/>
      <c r="GQ69" s="215"/>
      <c r="GR69" s="215"/>
      <c r="GS69" s="215"/>
      <c r="GT69" s="215"/>
      <c r="GU69" s="215"/>
      <c r="GV69" s="215"/>
      <c r="GW69" s="215"/>
      <c r="GX69" s="215"/>
      <c r="GY69" s="215"/>
      <c r="GZ69" s="215"/>
      <c r="HA69" s="215"/>
      <c r="HB69" s="215"/>
      <c r="HC69" s="215"/>
      <c r="HD69" s="215"/>
      <c r="HE69" s="215"/>
      <c r="HF69" s="215"/>
      <c r="HG69" s="215"/>
      <c r="HH69" s="215"/>
      <c r="HI69" s="215"/>
      <c r="HJ69" s="215"/>
      <c r="HK69" s="215"/>
      <c r="HL69" s="215"/>
      <c r="HM69" s="215"/>
      <c r="HN69" s="215"/>
      <c r="HO69" s="215"/>
      <c r="HP69" s="215"/>
      <c r="HQ69" s="215"/>
      <c r="HR69" s="215"/>
      <c r="HS69" s="215"/>
      <c r="HT69" s="215"/>
      <c r="HU69" s="215"/>
      <c r="HV69" s="215"/>
      <c r="HW69" s="215"/>
      <c r="HX69" s="215"/>
      <c r="HY69" s="215"/>
      <c r="HZ69" s="215"/>
      <c r="IA69" s="215"/>
      <c r="IB69" s="215"/>
      <c r="IC69" s="215"/>
      <c r="ID69" s="215"/>
      <c r="IE69" s="215"/>
      <c r="IF69" s="215"/>
      <c r="IG69" s="215"/>
      <c r="IH69" s="215"/>
      <c r="II69" s="215"/>
      <c r="IJ69" s="215"/>
      <c r="IK69" s="215"/>
      <c r="IL69" s="215"/>
    </row>
    <row r="70" spans="1:246" s="193" customFormat="1" ht="21" hidden="1">
      <c r="A70" s="784" t="s">
        <v>548</v>
      </c>
      <c r="B70" s="685" t="s">
        <v>149</v>
      </c>
      <c r="C70" s="685" t="s">
        <v>76</v>
      </c>
      <c r="D70" s="806" t="s">
        <v>544</v>
      </c>
      <c r="E70" s="816"/>
      <c r="F70" s="817">
        <f>SUM(F71:F71)</f>
        <v>0</v>
      </c>
      <c r="G70" s="817">
        <f>SUM(G71:G71)</f>
        <v>0</v>
      </c>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215"/>
      <c r="BV70" s="215"/>
      <c r="BW70" s="215"/>
      <c r="BX70" s="215"/>
      <c r="BY70" s="215"/>
      <c r="BZ70" s="215"/>
      <c r="CA70" s="215"/>
      <c r="CB70" s="215"/>
      <c r="CC70" s="215"/>
      <c r="CD70" s="215"/>
      <c r="CE70" s="215"/>
      <c r="CF70" s="215"/>
      <c r="CG70" s="215"/>
      <c r="CH70" s="215"/>
      <c r="CI70" s="215"/>
      <c r="CJ70" s="215"/>
      <c r="CK70" s="215"/>
      <c r="CL70" s="215"/>
      <c r="CM70" s="215"/>
      <c r="CN70" s="215"/>
      <c r="CO70" s="215"/>
      <c r="CP70" s="215"/>
      <c r="CQ70" s="215"/>
      <c r="CR70" s="215"/>
      <c r="CS70" s="215"/>
      <c r="CT70" s="215"/>
      <c r="CU70" s="215"/>
      <c r="CV70" s="215"/>
      <c r="CW70" s="215"/>
      <c r="CX70" s="215"/>
      <c r="CY70" s="215"/>
      <c r="CZ70" s="215"/>
      <c r="DA70" s="215"/>
      <c r="DB70" s="215"/>
      <c r="DC70" s="215"/>
      <c r="DD70" s="215"/>
      <c r="DE70" s="215"/>
      <c r="DF70" s="215"/>
      <c r="DG70" s="215"/>
      <c r="DH70" s="215"/>
      <c r="DI70" s="215"/>
      <c r="DJ70" s="215"/>
      <c r="DK70" s="215"/>
      <c r="DL70" s="215"/>
      <c r="DM70" s="215"/>
      <c r="DN70" s="215"/>
      <c r="DO70" s="215"/>
      <c r="DP70" s="215"/>
      <c r="DQ70" s="215"/>
      <c r="DR70" s="215"/>
      <c r="DS70" s="215"/>
      <c r="DT70" s="215"/>
      <c r="DU70" s="215"/>
      <c r="DV70" s="215"/>
      <c r="DW70" s="215"/>
      <c r="DX70" s="215"/>
      <c r="DY70" s="215"/>
      <c r="DZ70" s="215"/>
      <c r="EA70" s="215"/>
      <c r="EB70" s="215"/>
      <c r="EC70" s="215"/>
      <c r="ED70" s="215"/>
      <c r="EE70" s="215"/>
      <c r="EF70" s="215"/>
      <c r="EG70" s="215"/>
      <c r="EH70" s="215"/>
      <c r="EI70" s="215"/>
      <c r="EJ70" s="215"/>
      <c r="EK70" s="215"/>
      <c r="EL70" s="215"/>
      <c r="EM70" s="215"/>
      <c r="EN70" s="215"/>
      <c r="EO70" s="215"/>
      <c r="EP70" s="215"/>
      <c r="EQ70" s="215"/>
      <c r="ER70" s="215"/>
      <c r="ES70" s="215"/>
      <c r="ET70" s="215"/>
      <c r="EU70" s="215"/>
      <c r="EV70" s="215"/>
      <c r="EW70" s="215"/>
      <c r="EX70" s="215"/>
      <c r="EY70" s="215"/>
      <c r="EZ70" s="215"/>
      <c r="FA70" s="215"/>
      <c r="FB70" s="215"/>
      <c r="FC70" s="215"/>
      <c r="FD70" s="215"/>
      <c r="FE70" s="215"/>
      <c r="FF70" s="215"/>
      <c r="FG70" s="215"/>
      <c r="FH70" s="215"/>
      <c r="FI70" s="215"/>
      <c r="FJ70" s="215"/>
      <c r="FK70" s="215"/>
      <c r="FL70" s="215"/>
      <c r="FM70" s="215"/>
      <c r="FN70" s="215"/>
      <c r="FO70" s="215"/>
      <c r="FP70" s="215"/>
      <c r="FQ70" s="215"/>
      <c r="FR70" s="215"/>
      <c r="FS70" s="215"/>
      <c r="FT70" s="215"/>
      <c r="FU70" s="215"/>
      <c r="FV70" s="215"/>
      <c r="FW70" s="215"/>
      <c r="FX70" s="215"/>
      <c r="FY70" s="215"/>
      <c r="FZ70" s="215"/>
      <c r="GA70" s="215"/>
      <c r="GB70" s="215"/>
      <c r="GC70" s="215"/>
      <c r="GD70" s="215"/>
      <c r="GE70" s="215"/>
      <c r="GF70" s="215"/>
      <c r="GG70" s="215"/>
      <c r="GH70" s="215"/>
      <c r="GI70" s="215"/>
      <c r="GJ70" s="215"/>
      <c r="GK70" s="215"/>
      <c r="GL70" s="215"/>
      <c r="GM70" s="215"/>
      <c r="GN70" s="215"/>
      <c r="GO70" s="215"/>
      <c r="GP70" s="215"/>
      <c r="GQ70" s="215"/>
      <c r="GR70" s="215"/>
      <c r="GS70" s="215"/>
      <c r="GT70" s="215"/>
      <c r="GU70" s="215"/>
      <c r="GV70" s="215"/>
      <c r="GW70" s="215"/>
      <c r="GX70" s="215"/>
      <c r="GY70" s="215"/>
      <c r="GZ70" s="215"/>
      <c r="HA70" s="215"/>
      <c r="HB70" s="215"/>
      <c r="HC70" s="215"/>
      <c r="HD70" s="215"/>
      <c r="HE70" s="215"/>
      <c r="HF70" s="215"/>
      <c r="HG70" s="215"/>
      <c r="HH70" s="215"/>
      <c r="HI70" s="215"/>
      <c r="HJ70" s="215"/>
      <c r="HK70" s="215"/>
      <c r="HL70" s="215"/>
      <c r="HM70" s="215"/>
      <c r="HN70" s="215"/>
      <c r="HO70" s="215"/>
      <c r="HP70" s="215"/>
      <c r="HQ70" s="215"/>
      <c r="HR70" s="215"/>
      <c r="HS70" s="215"/>
      <c r="HT70" s="215"/>
      <c r="HU70" s="215"/>
      <c r="HV70" s="215"/>
      <c r="HW70" s="215"/>
      <c r="HX70" s="215"/>
      <c r="HY70" s="215"/>
      <c r="HZ70" s="215"/>
      <c r="IA70" s="215"/>
      <c r="IB70" s="215"/>
      <c r="IC70" s="215"/>
      <c r="ID70" s="215"/>
      <c r="IE70" s="215"/>
      <c r="IF70" s="215"/>
      <c r="IG70" s="215"/>
      <c r="IH70" s="215"/>
      <c r="II70" s="215"/>
      <c r="IJ70" s="215"/>
      <c r="IK70" s="215"/>
      <c r="IL70" s="215"/>
    </row>
    <row r="71" spans="1:246" s="193" customFormat="1" ht="42" hidden="1">
      <c r="A71" s="782" t="s">
        <v>432</v>
      </c>
      <c r="B71" s="838" t="s">
        <v>149</v>
      </c>
      <c r="C71" s="839" t="s">
        <v>76</v>
      </c>
      <c r="D71" s="843" t="s">
        <v>544</v>
      </c>
      <c r="E71" s="816" t="s">
        <v>84</v>
      </c>
      <c r="F71" s="817">
        <f>'прил 8'!H242</f>
        <v>0</v>
      </c>
      <c r="G71" s="817">
        <f>'прил 8'!I242</f>
        <v>0</v>
      </c>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215"/>
      <c r="CA71" s="215"/>
      <c r="CB71" s="215"/>
      <c r="CC71" s="215"/>
      <c r="CD71" s="215"/>
      <c r="CE71" s="215"/>
      <c r="CF71" s="215"/>
      <c r="CG71" s="215"/>
      <c r="CH71" s="215"/>
      <c r="CI71" s="215"/>
      <c r="CJ71" s="215"/>
      <c r="CK71" s="215"/>
      <c r="CL71" s="215"/>
      <c r="CM71" s="215"/>
      <c r="CN71" s="215"/>
      <c r="CO71" s="215"/>
      <c r="CP71" s="215"/>
      <c r="CQ71" s="215"/>
      <c r="CR71" s="215"/>
      <c r="CS71" s="215"/>
      <c r="CT71" s="215"/>
      <c r="CU71" s="215"/>
      <c r="CV71" s="215"/>
      <c r="CW71" s="215"/>
      <c r="CX71" s="215"/>
      <c r="CY71" s="215"/>
      <c r="CZ71" s="215"/>
      <c r="DA71" s="215"/>
      <c r="DB71" s="215"/>
      <c r="DC71" s="215"/>
      <c r="DD71" s="215"/>
      <c r="DE71" s="215"/>
      <c r="DF71" s="215"/>
      <c r="DG71" s="215"/>
      <c r="DH71" s="215"/>
      <c r="DI71" s="215"/>
      <c r="DJ71" s="215"/>
      <c r="DK71" s="215"/>
      <c r="DL71" s="215"/>
      <c r="DM71" s="215"/>
      <c r="DN71" s="215"/>
      <c r="DO71" s="215"/>
      <c r="DP71" s="215"/>
      <c r="DQ71" s="215"/>
      <c r="DR71" s="215"/>
      <c r="DS71" s="215"/>
      <c r="DT71" s="215"/>
      <c r="DU71" s="215"/>
      <c r="DV71" s="215"/>
      <c r="DW71" s="215"/>
      <c r="DX71" s="215"/>
      <c r="DY71" s="215"/>
      <c r="DZ71" s="215"/>
      <c r="EA71" s="215"/>
      <c r="EB71" s="215"/>
      <c r="EC71" s="215"/>
      <c r="ED71" s="215"/>
      <c r="EE71" s="215"/>
      <c r="EF71" s="215"/>
      <c r="EG71" s="215"/>
      <c r="EH71" s="215"/>
      <c r="EI71" s="215"/>
      <c r="EJ71" s="215"/>
      <c r="EK71" s="215"/>
      <c r="EL71" s="215"/>
      <c r="EM71" s="215"/>
      <c r="EN71" s="215"/>
      <c r="EO71" s="215"/>
      <c r="EP71" s="215"/>
      <c r="EQ71" s="215"/>
      <c r="ER71" s="215"/>
      <c r="ES71" s="215"/>
      <c r="ET71" s="215"/>
      <c r="EU71" s="215"/>
      <c r="EV71" s="215"/>
      <c r="EW71" s="215"/>
      <c r="EX71" s="215"/>
      <c r="EY71" s="215"/>
      <c r="EZ71" s="215"/>
      <c r="FA71" s="215"/>
      <c r="FB71" s="215"/>
      <c r="FC71" s="215"/>
      <c r="FD71" s="215"/>
      <c r="FE71" s="215"/>
      <c r="FF71" s="215"/>
      <c r="FG71" s="215"/>
      <c r="FH71" s="215"/>
      <c r="FI71" s="215"/>
      <c r="FJ71" s="215"/>
      <c r="FK71" s="215"/>
      <c r="FL71" s="215"/>
      <c r="FM71" s="215"/>
      <c r="FN71" s="215"/>
      <c r="FO71" s="215"/>
      <c r="FP71" s="215"/>
      <c r="FQ71" s="215"/>
      <c r="FR71" s="215"/>
      <c r="FS71" s="215"/>
      <c r="FT71" s="215"/>
      <c r="FU71" s="215"/>
      <c r="FV71" s="215"/>
      <c r="FW71" s="215"/>
      <c r="FX71" s="215"/>
      <c r="FY71" s="215"/>
      <c r="FZ71" s="215"/>
      <c r="GA71" s="215"/>
      <c r="GB71" s="215"/>
      <c r="GC71" s="215"/>
      <c r="GD71" s="215"/>
      <c r="GE71" s="215"/>
      <c r="GF71" s="215"/>
      <c r="GG71" s="215"/>
      <c r="GH71" s="215"/>
      <c r="GI71" s="215"/>
      <c r="GJ71" s="215"/>
      <c r="GK71" s="215"/>
      <c r="GL71" s="215"/>
      <c r="GM71" s="215"/>
      <c r="GN71" s="215"/>
      <c r="GO71" s="215"/>
      <c r="GP71" s="215"/>
      <c r="GQ71" s="215"/>
      <c r="GR71" s="215"/>
      <c r="GS71" s="215"/>
      <c r="GT71" s="215"/>
      <c r="GU71" s="215"/>
      <c r="GV71" s="215"/>
      <c r="GW71" s="215"/>
      <c r="GX71" s="215"/>
      <c r="GY71" s="215"/>
      <c r="GZ71" s="215"/>
      <c r="HA71" s="215"/>
      <c r="HB71" s="215"/>
      <c r="HC71" s="215"/>
      <c r="HD71" s="215"/>
      <c r="HE71" s="215"/>
      <c r="HF71" s="215"/>
      <c r="HG71" s="215"/>
      <c r="HH71" s="215"/>
      <c r="HI71" s="215"/>
      <c r="HJ71" s="215"/>
      <c r="HK71" s="215"/>
      <c r="HL71" s="215"/>
      <c r="HM71" s="215"/>
      <c r="HN71" s="215"/>
      <c r="HO71" s="215"/>
      <c r="HP71" s="215"/>
      <c r="HQ71" s="215"/>
      <c r="HR71" s="215"/>
      <c r="HS71" s="215"/>
      <c r="HT71" s="215"/>
      <c r="HU71" s="215"/>
      <c r="HV71" s="215"/>
      <c r="HW71" s="215"/>
      <c r="HX71" s="215"/>
      <c r="HY71" s="215"/>
      <c r="HZ71" s="215"/>
      <c r="IA71" s="215"/>
      <c r="IB71" s="215"/>
      <c r="IC71" s="215"/>
      <c r="ID71" s="215"/>
      <c r="IE71" s="215"/>
      <c r="IF71" s="215"/>
      <c r="IG71" s="215"/>
      <c r="IH71" s="215"/>
      <c r="II71" s="215"/>
      <c r="IJ71" s="215"/>
      <c r="IK71" s="215"/>
      <c r="IL71" s="215"/>
    </row>
    <row r="72" spans="1:246" s="193" customFormat="1" ht="42" hidden="1">
      <c r="A72" s="784" t="s">
        <v>546</v>
      </c>
      <c r="B72" s="685" t="s">
        <v>149</v>
      </c>
      <c r="C72" s="685" t="s">
        <v>76</v>
      </c>
      <c r="D72" s="806" t="s">
        <v>545</v>
      </c>
      <c r="E72" s="816"/>
      <c r="F72" s="817">
        <f>SUM(F73:F73)</f>
        <v>0</v>
      </c>
      <c r="G72" s="817">
        <f>SUM(G73:G73)</f>
        <v>0</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5"/>
      <c r="CC72" s="215"/>
      <c r="CD72" s="215"/>
      <c r="CE72" s="215"/>
      <c r="CF72" s="215"/>
      <c r="CG72" s="215"/>
      <c r="CH72" s="215"/>
      <c r="CI72" s="215"/>
      <c r="CJ72" s="215"/>
      <c r="CK72" s="215"/>
      <c r="CL72" s="215"/>
      <c r="CM72" s="215"/>
      <c r="CN72" s="215"/>
      <c r="CO72" s="215"/>
      <c r="CP72" s="215"/>
      <c r="CQ72" s="215"/>
      <c r="CR72" s="215"/>
      <c r="CS72" s="215"/>
      <c r="CT72" s="215"/>
      <c r="CU72" s="215"/>
      <c r="CV72" s="215"/>
      <c r="CW72" s="215"/>
      <c r="CX72" s="215"/>
      <c r="CY72" s="215"/>
      <c r="CZ72" s="215"/>
      <c r="DA72" s="215"/>
      <c r="DB72" s="215"/>
      <c r="DC72" s="215"/>
      <c r="DD72" s="215"/>
      <c r="DE72" s="215"/>
      <c r="DF72" s="215"/>
      <c r="DG72" s="215"/>
      <c r="DH72" s="215"/>
      <c r="DI72" s="215"/>
      <c r="DJ72" s="215"/>
      <c r="DK72" s="215"/>
      <c r="DL72" s="215"/>
      <c r="DM72" s="215"/>
      <c r="DN72" s="215"/>
      <c r="DO72" s="215"/>
      <c r="DP72" s="215"/>
      <c r="DQ72" s="215"/>
      <c r="DR72" s="215"/>
      <c r="DS72" s="215"/>
      <c r="DT72" s="215"/>
      <c r="DU72" s="215"/>
      <c r="DV72" s="215"/>
      <c r="DW72" s="215"/>
      <c r="DX72" s="215"/>
      <c r="DY72" s="215"/>
      <c r="DZ72" s="215"/>
      <c r="EA72" s="215"/>
      <c r="EB72" s="215"/>
      <c r="EC72" s="215"/>
      <c r="ED72" s="215"/>
      <c r="EE72" s="215"/>
      <c r="EF72" s="215"/>
      <c r="EG72" s="215"/>
      <c r="EH72" s="215"/>
      <c r="EI72" s="215"/>
      <c r="EJ72" s="215"/>
      <c r="EK72" s="215"/>
      <c r="EL72" s="215"/>
      <c r="EM72" s="215"/>
      <c r="EN72" s="215"/>
      <c r="EO72" s="215"/>
      <c r="EP72" s="215"/>
      <c r="EQ72" s="215"/>
      <c r="ER72" s="215"/>
      <c r="ES72" s="215"/>
      <c r="ET72" s="215"/>
      <c r="EU72" s="215"/>
      <c r="EV72" s="215"/>
      <c r="EW72" s="215"/>
      <c r="EX72" s="215"/>
      <c r="EY72" s="215"/>
      <c r="EZ72" s="215"/>
      <c r="FA72" s="215"/>
      <c r="FB72" s="215"/>
      <c r="FC72" s="215"/>
      <c r="FD72" s="215"/>
      <c r="FE72" s="215"/>
      <c r="FF72" s="215"/>
      <c r="FG72" s="215"/>
      <c r="FH72" s="215"/>
      <c r="FI72" s="215"/>
      <c r="FJ72" s="215"/>
      <c r="FK72" s="215"/>
      <c r="FL72" s="215"/>
      <c r="FM72" s="215"/>
      <c r="FN72" s="215"/>
      <c r="FO72" s="215"/>
      <c r="FP72" s="215"/>
      <c r="FQ72" s="215"/>
      <c r="FR72" s="215"/>
      <c r="FS72" s="215"/>
      <c r="FT72" s="215"/>
      <c r="FU72" s="215"/>
      <c r="FV72" s="215"/>
      <c r="FW72" s="215"/>
      <c r="FX72" s="215"/>
      <c r="FY72" s="215"/>
      <c r="FZ72" s="215"/>
      <c r="GA72" s="215"/>
      <c r="GB72" s="215"/>
      <c r="GC72" s="215"/>
      <c r="GD72" s="215"/>
      <c r="GE72" s="215"/>
      <c r="GF72" s="215"/>
      <c r="GG72" s="215"/>
      <c r="GH72" s="215"/>
      <c r="GI72" s="215"/>
      <c r="GJ72" s="215"/>
      <c r="GK72" s="215"/>
      <c r="GL72" s="215"/>
      <c r="GM72" s="215"/>
      <c r="GN72" s="215"/>
      <c r="GO72" s="215"/>
      <c r="GP72" s="215"/>
      <c r="GQ72" s="215"/>
      <c r="GR72" s="215"/>
      <c r="GS72" s="215"/>
      <c r="GT72" s="215"/>
      <c r="GU72" s="215"/>
      <c r="GV72" s="215"/>
      <c r="GW72" s="215"/>
      <c r="GX72" s="215"/>
      <c r="GY72" s="215"/>
      <c r="GZ72" s="215"/>
      <c r="HA72" s="215"/>
      <c r="HB72" s="215"/>
      <c r="HC72" s="215"/>
      <c r="HD72" s="215"/>
      <c r="HE72" s="215"/>
      <c r="HF72" s="215"/>
      <c r="HG72" s="215"/>
      <c r="HH72" s="215"/>
      <c r="HI72" s="215"/>
      <c r="HJ72" s="215"/>
      <c r="HK72" s="215"/>
      <c r="HL72" s="215"/>
      <c r="HM72" s="215"/>
      <c r="HN72" s="215"/>
      <c r="HO72" s="215"/>
      <c r="HP72" s="215"/>
      <c r="HQ72" s="215"/>
      <c r="HR72" s="215"/>
      <c r="HS72" s="215"/>
      <c r="HT72" s="215"/>
      <c r="HU72" s="215"/>
      <c r="HV72" s="215"/>
      <c r="HW72" s="215"/>
      <c r="HX72" s="215"/>
      <c r="HY72" s="215"/>
      <c r="HZ72" s="215"/>
      <c r="IA72" s="215"/>
      <c r="IB72" s="215"/>
      <c r="IC72" s="215"/>
      <c r="ID72" s="215"/>
      <c r="IE72" s="215"/>
      <c r="IF72" s="215"/>
      <c r="IG72" s="215"/>
      <c r="IH72" s="215"/>
      <c r="II72" s="215"/>
      <c r="IJ72" s="215"/>
      <c r="IK72" s="215"/>
      <c r="IL72" s="215"/>
    </row>
    <row r="73" spans="1:246" s="193" customFormat="1" ht="42" hidden="1">
      <c r="A73" s="782" t="s">
        <v>432</v>
      </c>
      <c r="B73" s="838" t="s">
        <v>149</v>
      </c>
      <c r="C73" s="839" t="s">
        <v>76</v>
      </c>
      <c r="D73" s="843" t="s">
        <v>545</v>
      </c>
      <c r="E73" s="816" t="s">
        <v>84</v>
      </c>
      <c r="F73" s="817">
        <f>'прил 8'!H244</f>
        <v>0</v>
      </c>
      <c r="G73" s="817">
        <f>'прил 8'!I244</f>
        <v>0</v>
      </c>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5"/>
      <c r="BR73" s="215"/>
      <c r="BS73" s="215"/>
      <c r="BT73" s="215"/>
      <c r="BU73" s="215"/>
      <c r="BV73" s="215"/>
      <c r="BW73" s="215"/>
      <c r="BX73" s="215"/>
      <c r="BY73" s="215"/>
      <c r="BZ73" s="215"/>
      <c r="CA73" s="215"/>
      <c r="CB73" s="215"/>
      <c r="CC73" s="215"/>
      <c r="CD73" s="215"/>
      <c r="CE73" s="215"/>
      <c r="CF73" s="215"/>
      <c r="CG73" s="215"/>
      <c r="CH73" s="215"/>
      <c r="CI73" s="215"/>
      <c r="CJ73" s="215"/>
      <c r="CK73" s="215"/>
      <c r="CL73" s="215"/>
      <c r="CM73" s="215"/>
      <c r="CN73" s="215"/>
      <c r="CO73" s="215"/>
      <c r="CP73" s="215"/>
      <c r="CQ73" s="215"/>
      <c r="CR73" s="215"/>
      <c r="CS73" s="215"/>
      <c r="CT73" s="215"/>
      <c r="CU73" s="215"/>
      <c r="CV73" s="215"/>
      <c r="CW73" s="215"/>
      <c r="CX73" s="215"/>
      <c r="CY73" s="215"/>
      <c r="CZ73" s="215"/>
      <c r="DA73" s="215"/>
      <c r="DB73" s="215"/>
      <c r="DC73" s="215"/>
      <c r="DD73" s="215"/>
      <c r="DE73" s="215"/>
      <c r="DF73" s="215"/>
      <c r="DG73" s="215"/>
      <c r="DH73" s="215"/>
      <c r="DI73" s="215"/>
      <c r="DJ73" s="215"/>
      <c r="DK73" s="215"/>
      <c r="DL73" s="215"/>
      <c r="DM73" s="215"/>
      <c r="DN73" s="215"/>
      <c r="DO73" s="215"/>
      <c r="DP73" s="215"/>
      <c r="DQ73" s="215"/>
      <c r="DR73" s="215"/>
      <c r="DS73" s="215"/>
      <c r="DT73" s="215"/>
      <c r="DU73" s="215"/>
      <c r="DV73" s="215"/>
      <c r="DW73" s="215"/>
      <c r="DX73" s="215"/>
      <c r="DY73" s="215"/>
      <c r="DZ73" s="215"/>
      <c r="EA73" s="215"/>
      <c r="EB73" s="215"/>
      <c r="EC73" s="215"/>
      <c r="ED73" s="215"/>
      <c r="EE73" s="215"/>
      <c r="EF73" s="215"/>
      <c r="EG73" s="215"/>
      <c r="EH73" s="215"/>
      <c r="EI73" s="215"/>
      <c r="EJ73" s="215"/>
      <c r="EK73" s="215"/>
      <c r="EL73" s="215"/>
      <c r="EM73" s="215"/>
      <c r="EN73" s="215"/>
      <c r="EO73" s="215"/>
      <c r="EP73" s="215"/>
      <c r="EQ73" s="215"/>
      <c r="ER73" s="215"/>
      <c r="ES73" s="215"/>
      <c r="ET73" s="215"/>
      <c r="EU73" s="215"/>
      <c r="EV73" s="215"/>
      <c r="EW73" s="215"/>
      <c r="EX73" s="215"/>
      <c r="EY73" s="215"/>
      <c r="EZ73" s="215"/>
      <c r="FA73" s="215"/>
      <c r="FB73" s="215"/>
      <c r="FC73" s="215"/>
      <c r="FD73" s="215"/>
      <c r="FE73" s="215"/>
      <c r="FF73" s="215"/>
      <c r="FG73" s="215"/>
      <c r="FH73" s="215"/>
      <c r="FI73" s="215"/>
      <c r="FJ73" s="215"/>
      <c r="FK73" s="215"/>
      <c r="FL73" s="215"/>
      <c r="FM73" s="215"/>
      <c r="FN73" s="215"/>
      <c r="FO73" s="215"/>
      <c r="FP73" s="215"/>
      <c r="FQ73" s="215"/>
      <c r="FR73" s="215"/>
      <c r="FS73" s="215"/>
      <c r="FT73" s="215"/>
      <c r="FU73" s="215"/>
      <c r="FV73" s="215"/>
      <c r="FW73" s="215"/>
      <c r="FX73" s="215"/>
      <c r="FY73" s="215"/>
      <c r="FZ73" s="215"/>
      <c r="GA73" s="215"/>
      <c r="GB73" s="215"/>
      <c r="GC73" s="215"/>
      <c r="GD73" s="215"/>
      <c r="GE73" s="215"/>
      <c r="GF73" s="215"/>
      <c r="GG73" s="215"/>
      <c r="GH73" s="215"/>
      <c r="GI73" s="215"/>
      <c r="GJ73" s="215"/>
      <c r="GK73" s="215"/>
      <c r="GL73" s="215"/>
      <c r="GM73" s="215"/>
      <c r="GN73" s="215"/>
      <c r="GO73" s="215"/>
      <c r="GP73" s="215"/>
      <c r="GQ73" s="215"/>
      <c r="GR73" s="215"/>
      <c r="GS73" s="215"/>
      <c r="GT73" s="215"/>
      <c r="GU73" s="215"/>
      <c r="GV73" s="215"/>
      <c r="GW73" s="215"/>
      <c r="GX73" s="215"/>
      <c r="GY73" s="215"/>
      <c r="GZ73" s="215"/>
      <c r="HA73" s="215"/>
      <c r="HB73" s="215"/>
      <c r="HC73" s="215"/>
      <c r="HD73" s="215"/>
      <c r="HE73" s="215"/>
      <c r="HF73" s="215"/>
      <c r="HG73" s="215"/>
      <c r="HH73" s="215"/>
      <c r="HI73" s="215"/>
      <c r="HJ73" s="215"/>
      <c r="HK73" s="215"/>
      <c r="HL73" s="215"/>
      <c r="HM73" s="215"/>
      <c r="HN73" s="215"/>
      <c r="HO73" s="215"/>
      <c r="HP73" s="215"/>
      <c r="HQ73" s="215"/>
      <c r="HR73" s="215"/>
      <c r="HS73" s="215"/>
      <c r="HT73" s="215"/>
      <c r="HU73" s="215"/>
      <c r="HV73" s="215"/>
      <c r="HW73" s="215"/>
      <c r="HX73" s="215"/>
      <c r="HY73" s="215"/>
      <c r="HZ73" s="215"/>
      <c r="IA73" s="215"/>
      <c r="IB73" s="215"/>
      <c r="IC73" s="215"/>
      <c r="ID73" s="215"/>
      <c r="IE73" s="215"/>
      <c r="IF73" s="215"/>
      <c r="IG73" s="215"/>
      <c r="IH73" s="215"/>
      <c r="II73" s="215"/>
      <c r="IJ73" s="215"/>
      <c r="IK73" s="215"/>
      <c r="IL73" s="215"/>
    </row>
    <row r="74" spans="1:246" s="193" customFormat="1" ht="63" hidden="1">
      <c r="A74" s="786" t="s">
        <v>568</v>
      </c>
      <c r="B74" s="776" t="s">
        <v>149</v>
      </c>
      <c r="C74" s="685" t="s">
        <v>76</v>
      </c>
      <c r="D74" s="691">
        <v>13600</v>
      </c>
      <c r="E74" s="812"/>
      <c r="F74" s="813">
        <f>F75</f>
        <v>0</v>
      </c>
      <c r="G74" s="813">
        <f>G75</f>
        <v>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c r="BW74" s="215"/>
      <c r="BX74" s="215"/>
      <c r="BY74" s="215"/>
      <c r="BZ74" s="215"/>
      <c r="CA74" s="215"/>
      <c r="CB74" s="215"/>
      <c r="CC74" s="215"/>
      <c r="CD74" s="215"/>
      <c r="CE74" s="215"/>
      <c r="CF74" s="215"/>
      <c r="CG74" s="215"/>
      <c r="CH74" s="215"/>
      <c r="CI74" s="215"/>
      <c r="CJ74" s="215"/>
      <c r="CK74" s="215"/>
      <c r="CL74" s="215"/>
      <c r="CM74" s="215"/>
      <c r="CN74" s="215"/>
      <c r="CO74" s="215"/>
      <c r="CP74" s="215"/>
      <c r="CQ74" s="215"/>
      <c r="CR74" s="215"/>
      <c r="CS74" s="215"/>
      <c r="CT74" s="215"/>
      <c r="CU74" s="215"/>
      <c r="CV74" s="215"/>
      <c r="CW74" s="215"/>
      <c r="CX74" s="215"/>
      <c r="CY74" s="215"/>
      <c r="CZ74" s="215"/>
      <c r="DA74" s="215"/>
      <c r="DB74" s="215"/>
      <c r="DC74" s="215"/>
      <c r="DD74" s="215"/>
      <c r="DE74" s="215"/>
      <c r="DF74" s="215"/>
      <c r="DG74" s="215"/>
      <c r="DH74" s="215"/>
      <c r="DI74" s="215"/>
      <c r="DJ74" s="215"/>
      <c r="DK74" s="215"/>
      <c r="DL74" s="215"/>
      <c r="DM74" s="215"/>
      <c r="DN74" s="215"/>
      <c r="DO74" s="215"/>
      <c r="DP74" s="215"/>
      <c r="DQ74" s="215"/>
      <c r="DR74" s="215"/>
      <c r="DS74" s="215"/>
      <c r="DT74" s="215"/>
      <c r="DU74" s="215"/>
      <c r="DV74" s="215"/>
      <c r="DW74" s="215"/>
      <c r="DX74" s="215"/>
      <c r="DY74" s="215"/>
      <c r="DZ74" s="215"/>
      <c r="EA74" s="215"/>
      <c r="EB74" s="215"/>
      <c r="EC74" s="215"/>
      <c r="ED74" s="215"/>
      <c r="EE74" s="215"/>
      <c r="EF74" s="215"/>
      <c r="EG74" s="215"/>
      <c r="EH74" s="215"/>
      <c r="EI74" s="215"/>
      <c r="EJ74" s="215"/>
      <c r="EK74" s="215"/>
      <c r="EL74" s="215"/>
      <c r="EM74" s="215"/>
      <c r="EN74" s="215"/>
      <c r="EO74" s="215"/>
      <c r="EP74" s="215"/>
      <c r="EQ74" s="215"/>
      <c r="ER74" s="215"/>
      <c r="ES74" s="215"/>
      <c r="ET74" s="215"/>
      <c r="EU74" s="215"/>
      <c r="EV74" s="215"/>
      <c r="EW74" s="215"/>
      <c r="EX74" s="215"/>
      <c r="EY74" s="215"/>
      <c r="EZ74" s="215"/>
      <c r="FA74" s="215"/>
      <c r="FB74" s="215"/>
      <c r="FC74" s="215"/>
      <c r="FD74" s="215"/>
      <c r="FE74" s="215"/>
      <c r="FF74" s="215"/>
      <c r="FG74" s="215"/>
      <c r="FH74" s="215"/>
      <c r="FI74" s="215"/>
      <c r="FJ74" s="215"/>
      <c r="FK74" s="215"/>
      <c r="FL74" s="215"/>
      <c r="FM74" s="215"/>
      <c r="FN74" s="215"/>
      <c r="FO74" s="215"/>
      <c r="FP74" s="215"/>
      <c r="FQ74" s="215"/>
      <c r="FR74" s="215"/>
      <c r="FS74" s="215"/>
      <c r="FT74" s="215"/>
      <c r="FU74" s="215"/>
      <c r="FV74" s="215"/>
      <c r="FW74" s="215"/>
      <c r="FX74" s="215"/>
      <c r="FY74" s="215"/>
      <c r="FZ74" s="215"/>
      <c r="GA74" s="215"/>
      <c r="GB74" s="215"/>
      <c r="GC74" s="215"/>
      <c r="GD74" s="215"/>
      <c r="GE74" s="215"/>
      <c r="GF74" s="215"/>
      <c r="GG74" s="215"/>
      <c r="GH74" s="215"/>
      <c r="GI74" s="215"/>
      <c r="GJ74" s="215"/>
      <c r="GK74" s="215"/>
      <c r="GL74" s="215"/>
      <c r="GM74" s="215"/>
      <c r="GN74" s="215"/>
      <c r="GO74" s="215"/>
      <c r="GP74" s="215"/>
      <c r="GQ74" s="215"/>
      <c r="GR74" s="215"/>
      <c r="GS74" s="215"/>
      <c r="GT74" s="215"/>
      <c r="GU74" s="215"/>
      <c r="GV74" s="215"/>
      <c r="GW74" s="215"/>
      <c r="GX74" s="215"/>
      <c r="GY74" s="215"/>
      <c r="GZ74" s="215"/>
      <c r="HA74" s="215"/>
      <c r="HB74" s="215"/>
      <c r="HC74" s="215"/>
      <c r="HD74" s="215"/>
      <c r="HE74" s="215"/>
      <c r="HF74" s="215"/>
      <c r="HG74" s="215"/>
      <c r="HH74" s="215"/>
      <c r="HI74" s="215"/>
      <c r="HJ74" s="215"/>
      <c r="HK74" s="215"/>
      <c r="HL74" s="215"/>
      <c r="HM74" s="215"/>
      <c r="HN74" s="215"/>
      <c r="HO74" s="215"/>
      <c r="HP74" s="215"/>
      <c r="HQ74" s="215"/>
      <c r="HR74" s="215"/>
      <c r="HS74" s="215"/>
      <c r="HT74" s="215"/>
      <c r="HU74" s="215"/>
      <c r="HV74" s="215"/>
      <c r="HW74" s="215"/>
      <c r="HX74" s="215"/>
      <c r="HY74" s="215"/>
      <c r="HZ74" s="215"/>
      <c r="IA74" s="215"/>
      <c r="IB74" s="215"/>
      <c r="IC74" s="215"/>
      <c r="ID74" s="215"/>
      <c r="IE74" s="215"/>
      <c r="IF74" s="215"/>
      <c r="IG74" s="215"/>
      <c r="IH74" s="215"/>
      <c r="II74" s="215"/>
      <c r="IJ74" s="215"/>
      <c r="IK74" s="215"/>
      <c r="IL74" s="215"/>
    </row>
    <row r="75" spans="1:246" s="193" customFormat="1" ht="42" hidden="1">
      <c r="A75" s="782" t="s">
        <v>432</v>
      </c>
      <c r="B75" s="842" t="s">
        <v>149</v>
      </c>
      <c r="C75" s="839" t="s">
        <v>76</v>
      </c>
      <c r="D75" s="849">
        <v>13600</v>
      </c>
      <c r="E75" s="820" t="s">
        <v>84</v>
      </c>
      <c r="F75" s="813">
        <f>'прил 8'!H194</f>
        <v>0</v>
      </c>
      <c r="G75" s="813">
        <f>'прил 8'!I194</f>
        <v>0</v>
      </c>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5"/>
      <c r="BR75" s="215"/>
      <c r="BS75" s="215"/>
      <c r="BT75" s="215"/>
      <c r="BU75" s="215"/>
      <c r="BV75" s="215"/>
      <c r="BW75" s="215"/>
      <c r="BX75" s="215"/>
      <c r="BY75" s="215"/>
      <c r="BZ75" s="215"/>
      <c r="CA75" s="215"/>
      <c r="CB75" s="215"/>
      <c r="CC75" s="215"/>
      <c r="CD75" s="215"/>
      <c r="CE75" s="215"/>
      <c r="CF75" s="215"/>
      <c r="CG75" s="215"/>
      <c r="CH75" s="215"/>
      <c r="CI75" s="215"/>
      <c r="CJ75" s="215"/>
      <c r="CK75" s="215"/>
      <c r="CL75" s="215"/>
      <c r="CM75" s="215"/>
      <c r="CN75" s="215"/>
      <c r="CO75" s="215"/>
      <c r="CP75" s="215"/>
      <c r="CQ75" s="215"/>
      <c r="CR75" s="215"/>
      <c r="CS75" s="215"/>
      <c r="CT75" s="215"/>
      <c r="CU75" s="215"/>
      <c r="CV75" s="215"/>
      <c r="CW75" s="215"/>
      <c r="CX75" s="215"/>
      <c r="CY75" s="215"/>
      <c r="CZ75" s="215"/>
      <c r="DA75" s="215"/>
      <c r="DB75" s="215"/>
      <c r="DC75" s="215"/>
      <c r="DD75" s="215"/>
      <c r="DE75" s="215"/>
      <c r="DF75" s="215"/>
      <c r="DG75" s="215"/>
      <c r="DH75" s="215"/>
      <c r="DI75" s="215"/>
      <c r="DJ75" s="215"/>
      <c r="DK75" s="215"/>
      <c r="DL75" s="215"/>
      <c r="DM75" s="215"/>
      <c r="DN75" s="215"/>
      <c r="DO75" s="215"/>
      <c r="DP75" s="215"/>
      <c r="DQ75" s="215"/>
      <c r="DR75" s="215"/>
      <c r="DS75" s="215"/>
      <c r="DT75" s="215"/>
      <c r="DU75" s="215"/>
      <c r="DV75" s="215"/>
      <c r="DW75" s="215"/>
      <c r="DX75" s="215"/>
      <c r="DY75" s="215"/>
      <c r="DZ75" s="215"/>
      <c r="EA75" s="215"/>
      <c r="EB75" s="215"/>
      <c r="EC75" s="215"/>
      <c r="ED75" s="215"/>
      <c r="EE75" s="215"/>
      <c r="EF75" s="215"/>
      <c r="EG75" s="215"/>
      <c r="EH75" s="215"/>
      <c r="EI75" s="215"/>
      <c r="EJ75" s="215"/>
      <c r="EK75" s="215"/>
      <c r="EL75" s="215"/>
      <c r="EM75" s="215"/>
      <c r="EN75" s="215"/>
      <c r="EO75" s="215"/>
      <c r="EP75" s="215"/>
      <c r="EQ75" s="215"/>
      <c r="ER75" s="215"/>
      <c r="ES75" s="215"/>
      <c r="ET75" s="215"/>
      <c r="EU75" s="215"/>
      <c r="EV75" s="215"/>
      <c r="EW75" s="215"/>
      <c r="EX75" s="215"/>
      <c r="EY75" s="215"/>
      <c r="EZ75" s="215"/>
      <c r="FA75" s="215"/>
      <c r="FB75" s="215"/>
      <c r="FC75" s="215"/>
      <c r="FD75" s="215"/>
      <c r="FE75" s="215"/>
      <c r="FF75" s="215"/>
      <c r="FG75" s="215"/>
      <c r="FH75" s="215"/>
      <c r="FI75" s="215"/>
      <c r="FJ75" s="215"/>
      <c r="FK75" s="215"/>
      <c r="FL75" s="215"/>
      <c r="FM75" s="215"/>
      <c r="FN75" s="215"/>
      <c r="FO75" s="215"/>
      <c r="FP75" s="215"/>
      <c r="FQ75" s="215"/>
      <c r="FR75" s="215"/>
      <c r="FS75" s="215"/>
      <c r="FT75" s="215"/>
      <c r="FU75" s="215"/>
      <c r="FV75" s="215"/>
      <c r="FW75" s="215"/>
      <c r="FX75" s="215"/>
      <c r="FY75" s="215"/>
      <c r="FZ75" s="215"/>
      <c r="GA75" s="215"/>
      <c r="GB75" s="215"/>
      <c r="GC75" s="215"/>
      <c r="GD75" s="215"/>
      <c r="GE75" s="215"/>
      <c r="GF75" s="215"/>
      <c r="GG75" s="215"/>
      <c r="GH75" s="215"/>
      <c r="GI75" s="215"/>
      <c r="GJ75" s="215"/>
      <c r="GK75" s="215"/>
      <c r="GL75" s="215"/>
      <c r="GM75" s="215"/>
      <c r="GN75" s="215"/>
      <c r="GO75" s="215"/>
      <c r="GP75" s="215"/>
      <c r="GQ75" s="215"/>
      <c r="GR75" s="215"/>
      <c r="GS75" s="215"/>
      <c r="GT75" s="215"/>
      <c r="GU75" s="215"/>
      <c r="GV75" s="215"/>
      <c r="GW75" s="215"/>
      <c r="GX75" s="215"/>
      <c r="GY75" s="215"/>
      <c r="GZ75" s="215"/>
      <c r="HA75" s="215"/>
      <c r="HB75" s="215"/>
      <c r="HC75" s="215"/>
      <c r="HD75" s="215"/>
      <c r="HE75" s="215"/>
      <c r="HF75" s="215"/>
      <c r="HG75" s="215"/>
      <c r="HH75" s="215"/>
      <c r="HI75" s="215"/>
      <c r="HJ75" s="215"/>
      <c r="HK75" s="215"/>
      <c r="HL75" s="215"/>
      <c r="HM75" s="215"/>
      <c r="HN75" s="215"/>
      <c r="HO75" s="215"/>
      <c r="HP75" s="215"/>
      <c r="HQ75" s="215"/>
      <c r="HR75" s="215"/>
      <c r="HS75" s="215"/>
      <c r="HT75" s="215"/>
      <c r="HU75" s="215"/>
      <c r="HV75" s="215"/>
      <c r="HW75" s="215"/>
      <c r="HX75" s="215"/>
      <c r="HY75" s="215"/>
      <c r="HZ75" s="215"/>
      <c r="IA75" s="215"/>
      <c r="IB75" s="215"/>
      <c r="IC75" s="215"/>
      <c r="ID75" s="215"/>
      <c r="IE75" s="215"/>
      <c r="IF75" s="215"/>
      <c r="IG75" s="215"/>
      <c r="IH75" s="215"/>
      <c r="II75" s="215"/>
      <c r="IJ75" s="215"/>
      <c r="IK75" s="215"/>
      <c r="IL75" s="215"/>
    </row>
    <row r="76" spans="1:246" s="193" customFormat="1" ht="63" hidden="1">
      <c r="A76" s="786" t="s">
        <v>568</v>
      </c>
      <c r="B76" s="776" t="s">
        <v>149</v>
      </c>
      <c r="C76" s="685" t="s">
        <v>76</v>
      </c>
      <c r="D76" s="691" t="s">
        <v>570</v>
      </c>
      <c r="E76" s="812"/>
      <c r="F76" s="817">
        <f>+F77</f>
        <v>0</v>
      </c>
      <c r="G76" s="817">
        <f>+G77</f>
        <v>0</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5"/>
      <c r="BR76" s="215"/>
      <c r="BS76" s="215"/>
      <c r="BT76" s="215"/>
      <c r="BU76" s="215"/>
      <c r="BV76" s="215"/>
      <c r="BW76" s="215"/>
      <c r="BX76" s="215"/>
      <c r="BY76" s="215"/>
      <c r="BZ76" s="215"/>
      <c r="CA76" s="215"/>
      <c r="CB76" s="215"/>
      <c r="CC76" s="215"/>
      <c r="CD76" s="215"/>
      <c r="CE76" s="215"/>
      <c r="CF76" s="215"/>
      <c r="CG76" s="215"/>
      <c r="CH76" s="215"/>
      <c r="CI76" s="215"/>
      <c r="CJ76" s="215"/>
      <c r="CK76" s="215"/>
      <c r="CL76" s="215"/>
      <c r="CM76" s="215"/>
      <c r="CN76" s="215"/>
      <c r="CO76" s="215"/>
      <c r="CP76" s="215"/>
      <c r="CQ76" s="215"/>
      <c r="CR76" s="215"/>
      <c r="CS76" s="215"/>
      <c r="CT76" s="215"/>
      <c r="CU76" s="215"/>
      <c r="CV76" s="215"/>
      <c r="CW76" s="215"/>
      <c r="CX76" s="215"/>
      <c r="CY76" s="215"/>
      <c r="CZ76" s="215"/>
      <c r="DA76" s="215"/>
      <c r="DB76" s="215"/>
      <c r="DC76" s="215"/>
      <c r="DD76" s="215"/>
      <c r="DE76" s="215"/>
      <c r="DF76" s="215"/>
      <c r="DG76" s="215"/>
      <c r="DH76" s="215"/>
      <c r="DI76" s="215"/>
      <c r="DJ76" s="215"/>
      <c r="DK76" s="215"/>
      <c r="DL76" s="215"/>
      <c r="DM76" s="215"/>
      <c r="DN76" s="215"/>
      <c r="DO76" s="215"/>
      <c r="DP76" s="215"/>
      <c r="DQ76" s="215"/>
      <c r="DR76" s="215"/>
      <c r="DS76" s="215"/>
      <c r="DT76" s="215"/>
      <c r="DU76" s="215"/>
      <c r="DV76" s="215"/>
      <c r="DW76" s="215"/>
      <c r="DX76" s="215"/>
      <c r="DY76" s="215"/>
      <c r="DZ76" s="215"/>
      <c r="EA76" s="215"/>
      <c r="EB76" s="215"/>
      <c r="EC76" s="215"/>
      <c r="ED76" s="215"/>
      <c r="EE76" s="215"/>
      <c r="EF76" s="215"/>
      <c r="EG76" s="215"/>
      <c r="EH76" s="215"/>
      <c r="EI76" s="215"/>
      <c r="EJ76" s="215"/>
      <c r="EK76" s="215"/>
      <c r="EL76" s="215"/>
      <c r="EM76" s="215"/>
      <c r="EN76" s="215"/>
      <c r="EO76" s="215"/>
      <c r="EP76" s="215"/>
      <c r="EQ76" s="215"/>
      <c r="ER76" s="215"/>
      <c r="ES76" s="215"/>
      <c r="ET76" s="215"/>
      <c r="EU76" s="215"/>
      <c r="EV76" s="215"/>
      <c r="EW76" s="215"/>
      <c r="EX76" s="215"/>
      <c r="EY76" s="215"/>
      <c r="EZ76" s="215"/>
      <c r="FA76" s="215"/>
      <c r="FB76" s="215"/>
      <c r="FC76" s="215"/>
      <c r="FD76" s="215"/>
      <c r="FE76" s="215"/>
      <c r="FF76" s="215"/>
      <c r="FG76" s="215"/>
      <c r="FH76" s="215"/>
      <c r="FI76" s="215"/>
      <c r="FJ76" s="215"/>
      <c r="FK76" s="215"/>
      <c r="FL76" s="215"/>
      <c r="FM76" s="215"/>
      <c r="FN76" s="215"/>
      <c r="FO76" s="215"/>
      <c r="FP76" s="215"/>
      <c r="FQ76" s="215"/>
      <c r="FR76" s="215"/>
      <c r="FS76" s="215"/>
      <c r="FT76" s="215"/>
      <c r="FU76" s="215"/>
      <c r="FV76" s="215"/>
      <c r="FW76" s="215"/>
      <c r="FX76" s="215"/>
      <c r="FY76" s="215"/>
      <c r="FZ76" s="215"/>
      <c r="GA76" s="215"/>
      <c r="GB76" s="215"/>
      <c r="GC76" s="215"/>
      <c r="GD76" s="215"/>
      <c r="GE76" s="215"/>
      <c r="GF76" s="215"/>
      <c r="GG76" s="215"/>
      <c r="GH76" s="215"/>
      <c r="GI76" s="215"/>
      <c r="GJ76" s="215"/>
      <c r="GK76" s="215"/>
      <c r="GL76" s="215"/>
      <c r="GM76" s="215"/>
      <c r="GN76" s="215"/>
      <c r="GO76" s="215"/>
      <c r="GP76" s="215"/>
      <c r="GQ76" s="215"/>
      <c r="GR76" s="215"/>
      <c r="GS76" s="215"/>
      <c r="GT76" s="215"/>
      <c r="GU76" s="215"/>
      <c r="GV76" s="215"/>
      <c r="GW76" s="215"/>
      <c r="GX76" s="215"/>
      <c r="GY76" s="215"/>
      <c r="GZ76" s="215"/>
      <c r="HA76" s="215"/>
      <c r="HB76" s="215"/>
      <c r="HC76" s="215"/>
      <c r="HD76" s="215"/>
      <c r="HE76" s="215"/>
      <c r="HF76" s="215"/>
      <c r="HG76" s="215"/>
      <c r="HH76" s="215"/>
      <c r="HI76" s="215"/>
      <c r="HJ76" s="215"/>
      <c r="HK76" s="215"/>
      <c r="HL76" s="215"/>
      <c r="HM76" s="215"/>
      <c r="HN76" s="215"/>
      <c r="HO76" s="215"/>
      <c r="HP76" s="215"/>
      <c r="HQ76" s="215"/>
      <c r="HR76" s="215"/>
      <c r="HS76" s="215"/>
      <c r="HT76" s="215"/>
      <c r="HU76" s="215"/>
      <c r="HV76" s="215"/>
      <c r="HW76" s="215"/>
      <c r="HX76" s="215"/>
      <c r="HY76" s="215"/>
      <c r="HZ76" s="215"/>
      <c r="IA76" s="215"/>
      <c r="IB76" s="215"/>
      <c r="IC76" s="215"/>
      <c r="ID76" s="215"/>
      <c r="IE76" s="215"/>
      <c r="IF76" s="215"/>
      <c r="IG76" s="215"/>
      <c r="IH76" s="215"/>
      <c r="II76" s="215"/>
      <c r="IJ76" s="215"/>
      <c r="IK76" s="215"/>
      <c r="IL76" s="215"/>
    </row>
    <row r="77" spans="1:246" s="193" customFormat="1" ht="42" hidden="1">
      <c r="A77" s="782" t="s">
        <v>432</v>
      </c>
      <c r="B77" s="842" t="s">
        <v>149</v>
      </c>
      <c r="C77" s="839" t="s">
        <v>76</v>
      </c>
      <c r="D77" s="849" t="s">
        <v>570</v>
      </c>
      <c r="E77" s="820" t="s">
        <v>84</v>
      </c>
      <c r="F77" s="813">
        <f>'прил 8'!H196</f>
        <v>0</v>
      </c>
      <c r="G77" s="813">
        <f>'прил 8'!I196</f>
        <v>0</v>
      </c>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c r="BT77" s="215"/>
      <c r="BU77" s="215"/>
      <c r="BV77" s="215"/>
      <c r="BW77" s="215"/>
      <c r="BX77" s="215"/>
      <c r="BY77" s="215"/>
      <c r="BZ77" s="215"/>
      <c r="CA77" s="215"/>
      <c r="CB77" s="215"/>
      <c r="CC77" s="215"/>
      <c r="CD77" s="215"/>
      <c r="CE77" s="215"/>
      <c r="CF77" s="215"/>
      <c r="CG77" s="215"/>
      <c r="CH77" s="215"/>
      <c r="CI77" s="215"/>
      <c r="CJ77" s="215"/>
      <c r="CK77" s="215"/>
      <c r="CL77" s="215"/>
      <c r="CM77" s="215"/>
      <c r="CN77" s="215"/>
      <c r="CO77" s="215"/>
      <c r="CP77" s="215"/>
      <c r="CQ77" s="215"/>
      <c r="CR77" s="215"/>
      <c r="CS77" s="215"/>
      <c r="CT77" s="215"/>
      <c r="CU77" s="215"/>
      <c r="CV77" s="215"/>
      <c r="CW77" s="215"/>
      <c r="CX77" s="215"/>
      <c r="CY77" s="215"/>
      <c r="CZ77" s="215"/>
      <c r="DA77" s="215"/>
      <c r="DB77" s="215"/>
      <c r="DC77" s="215"/>
      <c r="DD77" s="215"/>
      <c r="DE77" s="215"/>
      <c r="DF77" s="215"/>
      <c r="DG77" s="215"/>
      <c r="DH77" s="215"/>
      <c r="DI77" s="215"/>
      <c r="DJ77" s="215"/>
      <c r="DK77" s="215"/>
      <c r="DL77" s="215"/>
      <c r="DM77" s="215"/>
      <c r="DN77" s="215"/>
      <c r="DO77" s="215"/>
      <c r="DP77" s="215"/>
      <c r="DQ77" s="215"/>
      <c r="DR77" s="215"/>
      <c r="DS77" s="215"/>
      <c r="DT77" s="215"/>
      <c r="DU77" s="215"/>
      <c r="DV77" s="215"/>
      <c r="DW77" s="215"/>
      <c r="DX77" s="215"/>
      <c r="DY77" s="215"/>
      <c r="DZ77" s="215"/>
      <c r="EA77" s="215"/>
      <c r="EB77" s="215"/>
      <c r="EC77" s="215"/>
      <c r="ED77" s="215"/>
      <c r="EE77" s="215"/>
      <c r="EF77" s="215"/>
      <c r="EG77" s="215"/>
      <c r="EH77" s="215"/>
      <c r="EI77" s="215"/>
      <c r="EJ77" s="215"/>
      <c r="EK77" s="215"/>
      <c r="EL77" s="215"/>
      <c r="EM77" s="215"/>
      <c r="EN77" s="215"/>
      <c r="EO77" s="215"/>
      <c r="EP77" s="215"/>
      <c r="EQ77" s="215"/>
      <c r="ER77" s="215"/>
      <c r="ES77" s="215"/>
      <c r="ET77" s="215"/>
      <c r="EU77" s="215"/>
      <c r="EV77" s="215"/>
      <c r="EW77" s="215"/>
      <c r="EX77" s="215"/>
      <c r="EY77" s="215"/>
      <c r="EZ77" s="215"/>
      <c r="FA77" s="215"/>
      <c r="FB77" s="215"/>
      <c r="FC77" s="215"/>
      <c r="FD77" s="215"/>
      <c r="FE77" s="215"/>
      <c r="FF77" s="215"/>
      <c r="FG77" s="215"/>
      <c r="FH77" s="215"/>
      <c r="FI77" s="215"/>
      <c r="FJ77" s="215"/>
      <c r="FK77" s="215"/>
      <c r="FL77" s="215"/>
      <c r="FM77" s="215"/>
      <c r="FN77" s="215"/>
      <c r="FO77" s="215"/>
      <c r="FP77" s="215"/>
      <c r="FQ77" s="215"/>
      <c r="FR77" s="215"/>
      <c r="FS77" s="215"/>
      <c r="FT77" s="215"/>
      <c r="FU77" s="215"/>
      <c r="FV77" s="215"/>
      <c r="FW77" s="215"/>
      <c r="FX77" s="215"/>
      <c r="FY77" s="215"/>
      <c r="FZ77" s="215"/>
      <c r="GA77" s="215"/>
      <c r="GB77" s="215"/>
      <c r="GC77" s="215"/>
      <c r="GD77" s="215"/>
      <c r="GE77" s="215"/>
      <c r="GF77" s="215"/>
      <c r="GG77" s="215"/>
      <c r="GH77" s="215"/>
      <c r="GI77" s="215"/>
      <c r="GJ77" s="215"/>
      <c r="GK77" s="215"/>
      <c r="GL77" s="215"/>
      <c r="GM77" s="215"/>
      <c r="GN77" s="215"/>
      <c r="GO77" s="215"/>
      <c r="GP77" s="215"/>
      <c r="GQ77" s="215"/>
      <c r="GR77" s="215"/>
      <c r="GS77" s="215"/>
      <c r="GT77" s="215"/>
      <c r="GU77" s="215"/>
      <c r="GV77" s="215"/>
      <c r="GW77" s="215"/>
      <c r="GX77" s="215"/>
      <c r="GY77" s="215"/>
      <c r="GZ77" s="215"/>
      <c r="HA77" s="215"/>
      <c r="HB77" s="215"/>
      <c r="HC77" s="215"/>
      <c r="HD77" s="215"/>
      <c r="HE77" s="215"/>
      <c r="HF77" s="215"/>
      <c r="HG77" s="215"/>
      <c r="HH77" s="215"/>
      <c r="HI77" s="215"/>
      <c r="HJ77" s="215"/>
      <c r="HK77" s="215"/>
      <c r="HL77" s="215"/>
      <c r="HM77" s="215"/>
      <c r="HN77" s="215"/>
      <c r="HO77" s="215"/>
      <c r="HP77" s="215"/>
      <c r="HQ77" s="215"/>
      <c r="HR77" s="215"/>
      <c r="HS77" s="215"/>
      <c r="HT77" s="215"/>
      <c r="HU77" s="215"/>
      <c r="HV77" s="215"/>
      <c r="HW77" s="215"/>
      <c r="HX77" s="215"/>
      <c r="HY77" s="215"/>
      <c r="HZ77" s="215"/>
      <c r="IA77" s="215"/>
      <c r="IB77" s="215"/>
      <c r="IC77" s="215"/>
      <c r="ID77" s="215"/>
      <c r="IE77" s="215"/>
      <c r="IF77" s="215"/>
      <c r="IG77" s="215"/>
      <c r="IH77" s="215"/>
      <c r="II77" s="215"/>
      <c r="IJ77" s="215"/>
      <c r="IK77" s="215"/>
      <c r="IL77" s="215"/>
    </row>
    <row r="78" spans="1:246" s="193" customFormat="1" ht="42" hidden="1">
      <c r="A78" s="784" t="s">
        <v>658</v>
      </c>
      <c r="B78" s="685" t="s">
        <v>260</v>
      </c>
      <c r="C78" s="685" t="s">
        <v>316</v>
      </c>
      <c r="D78" s="806" t="s">
        <v>318</v>
      </c>
      <c r="E78" s="816"/>
      <c r="F78" s="817">
        <f>F80+F83+F85</f>
        <v>0</v>
      </c>
      <c r="G78" s="817">
        <f>G80+G83+G85</f>
        <v>0</v>
      </c>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215"/>
      <c r="BX78" s="215"/>
      <c r="BY78" s="215"/>
      <c r="BZ78" s="215"/>
      <c r="CA78" s="215"/>
      <c r="CB78" s="215"/>
      <c r="CC78" s="215"/>
      <c r="CD78" s="215"/>
      <c r="CE78" s="215"/>
      <c r="CF78" s="215"/>
      <c r="CG78" s="215"/>
      <c r="CH78" s="215"/>
      <c r="CI78" s="215"/>
      <c r="CJ78" s="215"/>
      <c r="CK78" s="215"/>
      <c r="CL78" s="215"/>
      <c r="CM78" s="215"/>
      <c r="CN78" s="215"/>
      <c r="CO78" s="215"/>
      <c r="CP78" s="215"/>
      <c r="CQ78" s="215"/>
      <c r="CR78" s="215"/>
      <c r="CS78" s="215"/>
      <c r="CT78" s="215"/>
      <c r="CU78" s="215"/>
      <c r="CV78" s="215"/>
      <c r="CW78" s="215"/>
      <c r="CX78" s="215"/>
      <c r="CY78" s="215"/>
      <c r="CZ78" s="215"/>
      <c r="DA78" s="215"/>
      <c r="DB78" s="215"/>
      <c r="DC78" s="215"/>
      <c r="DD78" s="215"/>
      <c r="DE78" s="215"/>
      <c r="DF78" s="215"/>
      <c r="DG78" s="215"/>
      <c r="DH78" s="215"/>
      <c r="DI78" s="215"/>
      <c r="DJ78" s="215"/>
      <c r="DK78" s="215"/>
      <c r="DL78" s="215"/>
      <c r="DM78" s="215"/>
      <c r="DN78" s="215"/>
      <c r="DO78" s="215"/>
      <c r="DP78" s="215"/>
      <c r="DQ78" s="215"/>
      <c r="DR78" s="215"/>
      <c r="DS78" s="215"/>
      <c r="DT78" s="215"/>
      <c r="DU78" s="215"/>
      <c r="DV78" s="215"/>
      <c r="DW78" s="215"/>
      <c r="DX78" s="215"/>
      <c r="DY78" s="215"/>
      <c r="DZ78" s="215"/>
      <c r="EA78" s="215"/>
      <c r="EB78" s="215"/>
      <c r="EC78" s="215"/>
      <c r="ED78" s="215"/>
      <c r="EE78" s="215"/>
      <c r="EF78" s="215"/>
      <c r="EG78" s="215"/>
      <c r="EH78" s="215"/>
      <c r="EI78" s="215"/>
      <c r="EJ78" s="215"/>
      <c r="EK78" s="215"/>
      <c r="EL78" s="215"/>
      <c r="EM78" s="215"/>
      <c r="EN78" s="215"/>
      <c r="EO78" s="215"/>
      <c r="EP78" s="215"/>
      <c r="EQ78" s="215"/>
      <c r="ER78" s="215"/>
      <c r="ES78" s="215"/>
      <c r="ET78" s="215"/>
      <c r="EU78" s="215"/>
      <c r="EV78" s="215"/>
      <c r="EW78" s="215"/>
      <c r="EX78" s="215"/>
      <c r="EY78" s="215"/>
      <c r="EZ78" s="215"/>
      <c r="FA78" s="215"/>
      <c r="FB78" s="215"/>
      <c r="FC78" s="215"/>
      <c r="FD78" s="215"/>
      <c r="FE78" s="215"/>
      <c r="FF78" s="215"/>
      <c r="FG78" s="215"/>
      <c r="FH78" s="215"/>
      <c r="FI78" s="215"/>
      <c r="FJ78" s="215"/>
      <c r="FK78" s="215"/>
      <c r="FL78" s="215"/>
      <c r="FM78" s="215"/>
      <c r="FN78" s="215"/>
      <c r="FO78" s="215"/>
      <c r="FP78" s="215"/>
      <c r="FQ78" s="215"/>
      <c r="FR78" s="215"/>
      <c r="FS78" s="215"/>
      <c r="FT78" s="215"/>
      <c r="FU78" s="215"/>
      <c r="FV78" s="215"/>
      <c r="FW78" s="215"/>
      <c r="FX78" s="215"/>
      <c r="FY78" s="215"/>
      <c r="FZ78" s="215"/>
      <c r="GA78" s="215"/>
      <c r="GB78" s="215"/>
      <c r="GC78" s="215"/>
      <c r="GD78" s="215"/>
      <c r="GE78" s="215"/>
      <c r="GF78" s="215"/>
      <c r="GG78" s="215"/>
      <c r="GH78" s="215"/>
      <c r="GI78" s="215"/>
      <c r="GJ78" s="215"/>
      <c r="GK78" s="215"/>
      <c r="GL78" s="215"/>
      <c r="GM78" s="215"/>
      <c r="GN78" s="215"/>
      <c r="GO78" s="215"/>
      <c r="GP78" s="215"/>
      <c r="GQ78" s="215"/>
      <c r="GR78" s="215"/>
      <c r="GS78" s="215"/>
      <c r="GT78" s="215"/>
      <c r="GU78" s="215"/>
      <c r="GV78" s="215"/>
      <c r="GW78" s="215"/>
      <c r="GX78" s="215"/>
      <c r="GY78" s="215"/>
      <c r="GZ78" s="215"/>
      <c r="HA78" s="215"/>
      <c r="HB78" s="215"/>
      <c r="HC78" s="215"/>
      <c r="HD78" s="215"/>
      <c r="HE78" s="215"/>
      <c r="HF78" s="215"/>
      <c r="HG78" s="215"/>
      <c r="HH78" s="215"/>
      <c r="HI78" s="215"/>
      <c r="HJ78" s="215"/>
      <c r="HK78" s="215"/>
      <c r="HL78" s="215"/>
      <c r="HM78" s="215"/>
      <c r="HN78" s="215"/>
      <c r="HO78" s="215"/>
      <c r="HP78" s="215"/>
      <c r="HQ78" s="215"/>
      <c r="HR78" s="215"/>
      <c r="HS78" s="215"/>
      <c r="HT78" s="215"/>
      <c r="HU78" s="215"/>
      <c r="HV78" s="215"/>
      <c r="HW78" s="215"/>
      <c r="HX78" s="215"/>
      <c r="HY78" s="215"/>
      <c r="HZ78" s="215"/>
      <c r="IA78" s="215"/>
      <c r="IB78" s="215"/>
      <c r="IC78" s="215"/>
      <c r="ID78" s="215"/>
      <c r="IE78" s="215"/>
      <c r="IF78" s="215"/>
      <c r="IG78" s="215"/>
      <c r="IH78" s="215"/>
      <c r="II78" s="215"/>
      <c r="IJ78" s="215"/>
      <c r="IK78" s="215"/>
      <c r="IL78" s="215"/>
    </row>
    <row r="79" spans="1:7" s="124" customFormat="1" ht="168" hidden="1">
      <c r="A79" s="781" t="s">
        <v>422</v>
      </c>
      <c r="B79" s="842" t="s">
        <v>260</v>
      </c>
      <c r="C79" s="839" t="s">
        <v>102</v>
      </c>
      <c r="D79" s="840" t="s">
        <v>318</v>
      </c>
      <c r="E79" s="812"/>
      <c r="F79" s="813">
        <f>F80</f>
        <v>0</v>
      </c>
      <c r="G79" s="813">
        <f>G80</f>
        <v>0</v>
      </c>
    </row>
    <row r="80" spans="1:7" s="124" customFormat="1" ht="46.5" customHeight="1" hidden="1">
      <c r="A80" s="784" t="s">
        <v>423</v>
      </c>
      <c r="B80" s="685" t="s">
        <v>260</v>
      </c>
      <c r="C80" s="685" t="s">
        <v>102</v>
      </c>
      <c r="D80" s="806" t="s">
        <v>424</v>
      </c>
      <c r="E80" s="816"/>
      <c r="F80" s="817">
        <f>F81</f>
        <v>0</v>
      </c>
      <c r="G80" s="817">
        <f>G81</f>
        <v>0</v>
      </c>
    </row>
    <row r="81" spans="1:7" s="124" customFormat="1" ht="66.75" customHeight="1" hidden="1">
      <c r="A81" s="781" t="s">
        <v>82</v>
      </c>
      <c r="B81" s="838" t="s">
        <v>260</v>
      </c>
      <c r="C81" s="839" t="s">
        <v>102</v>
      </c>
      <c r="D81" s="843" t="s">
        <v>424</v>
      </c>
      <c r="E81" s="816" t="s">
        <v>77</v>
      </c>
      <c r="F81" s="817">
        <f>'прил 8'!H73</f>
        <v>0</v>
      </c>
      <c r="G81" s="817">
        <f>'прил 8'!I73</f>
        <v>0</v>
      </c>
    </row>
    <row r="82" spans="1:7" s="124" customFormat="1" ht="345" customHeight="1" hidden="1">
      <c r="A82" s="781" t="s">
        <v>425</v>
      </c>
      <c r="B82" s="776" t="s">
        <v>260</v>
      </c>
      <c r="C82" s="685" t="s">
        <v>81</v>
      </c>
      <c r="D82" s="807" t="s">
        <v>318</v>
      </c>
      <c r="E82" s="812"/>
      <c r="F82" s="813">
        <f>F83</f>
        <v>0</v>
      </c>
      <c r="G82" s="813">
        <f>G83</f>
        <v>0</v>
      </c>
    </row>
    <row r="83" spans="1:7" s="124" customFormat="1" ht="44.25" customHeight="1" hidden="1">
      <c r="A83" s="784" t="s">
        <v>423</v>
      </c>
      <c r="B83" s="838" t="s">
        <v>260</v>
      </c>
      <c r="C83" s="839" t="s">
        <v>81</v>
      </c>
      <c r="D83" s="843" t="s">
        <v>424</v>
      </c>
      <c r="E83" s="816"/>
      <c r="F83" s="817">
        <f>F84</f>
        <v>0</v>
      </c>
      <c r="G83" s="817">
        <f>G84</f>
        <v>0</v>
      </c>
    </row>
    <row r="84" spans="1:7" s="215" customFormat="1" ht="63.75" customHeight="1" hidden="1">
      <c r="A84" s="781" t="s">
        <v>82</v>
      </c>
      <c r="B84" s="685" t="s">
        <v>260</v>
      </c>
      <c r="C84" s="685" t="s">
        <v>81</v>
      </c>
      <c r="D84" s="806" t="s">
        <v>424</v>
      </c>
      <c r="E84" s="816" t="s">
        <v>77</v>
      </c>
      <c r="F84" s="817">
        <f>'прил 8'!H76</f>
        <v>0</v>
      </c>
      <c r="G84" s="817">
        <f>'прил 8'!I76</f>
        <v>0</v>
      </c>
    </row>
    <row r="85" spans="1:7" ht="63" hidden="1">
      <c r="A85" s="781" t="s">
        <v>543</v>
      </c>
      <c r="B85" s="842" t="s">
        <v>260</v>
      </c>
      <c r="C85" s="839" t="s">
        <v>113</v>
      </c>
      <c r="D85" s="840" t="s">
        <v>318</v>
      </c>
      <c r="E85" s="812"/>
      <c r="F85" s="813">
        <f>F86</f>
        <v>0</v>
      </c>
      <c r="G85" s="813">
        <f>G86</f>
        <v>0</v>
      </c>
    </row>
    <row r="86" spans="1:7" ht="42" hidden="1">
      <c r="A86" s="784" t="s">
        <v>423</v>
      </c>
      <c r="B86" s="685" t="s">
        <v>260</v>
      </c>
      <c r="C86" s="685" t="s">
        <v>113</v>
      </c>
      <c r="D86" s="806" t="s">
        <v>424</v>
      </c>
      <c r="E86" s="816"/>
      <c r="F86" s="817">
        <f>F87</f>
        <v>0</v>
      </c>
      <c r="G86" s="817">
        <f>G87</f>
        <v>0</v>
      </c>
    </row>
    <row r="87" spans="1:7" ht="16.5" customHeight="1" hidden="1">
      <c r="A87" s="781" t="s">
        <v>82</v>
      </c>
      <c r="B87" s="838" t="s">
        <v>260</v>
      </c>
      <c r="C87" s="839" t="s">
        <v>113</v>
      </c>
      <c r="D87" s="843" t="s">
        <v>424</v>
      </c>
      <c r="E87" s="816" t="s">
        <v>77</v>
      </c>
      <c r="F87" s="817">
        <f>прил8!H79</f>
        <v>0</v>
      </c>
      <c r="G87" s="817">
        <f>прил8!I79</f>
        <v>0</v>
      </c>
    </row>
    <row r="88" spans="1:7" s="124" customFormat="1" ht="115.5" customHeight="1">
      <c r="A88" s="779" t="s">
        <v>946</v>
      </c>
      <c r="B88" s="690" t="s">
        <v>152</v>
      </c>
      <c r="C88" s="690"/>
      <c r="D88" s="851" t="s">
        <v>138</v>
      </c>
      <c r="E88" s="809"/>
      <c r="F88" s="811">
        <f>F89+F93</f>
        <v>5000</v>
      </c>
      <c r="G88" s="811">
        <f>G89+G93</f>
        <v>5000</v>
      </c>
    </row>
    <row r="89" spans="1:7" s="124" customFormat="1" ht="48.75" customHeight="1" hidden="1">
      <c r="A89" s="782" t="s">
        <v>629</v>
      </c>
      <c r="B89" s="842" t="s">
        <v>128</v>
      </c>
      <c r="C89" s="839"/>
      <c r="D89" s="843" t="s">
        <v>138</v>
      </c>
      <c r="E89" s="812"/>
      <c r="F89" s="813">
        <f>F90</f>
        <v>0</v>
      </c>
      <c r="G89" s="813">
        <f>G90</f>
        <v>0</v>
      </c>
    </row>
    <row r="90" spans="1:7" s="124" customFormat="1" ht="41.25" customHeight="1" hidden="1">
      <c r="A90" s="782" t="s">
        <v>348</v>
      </c>
      <c r="B90" s="776" t="s">
        <v>349</v>
      </c>
      <c r="C90" s="685" t="s">
        <v>75</v>
      </c>
      <c r="D90" s="806" t="s">
        <v>350</v>
      </c>
      <c r="E90" s="812"/>
      <c r="F90" s="813">
        <f>F91</f>
        <v>0</v>
      </c>
      <c r="G90" s="813">
        <f>G91</f>
        <v>0</v>
      </c>
    </row>
    <row r="91" spans="1:7" s="124" customFormat="1" ht="27.75" customHeight="1" hidden="1">
      <c r="A91" s="782" t="s">
        <v>153</v>
      </c>
      <c r="B91" s="842" t="s">
        <v>128</v>
      </c>
      <c r="C91" s="839" t="s">
        <v>75</v>
      </c>
      <c r="D91" s="843" t="s">
        <v>350</v>
      </c>
      <c r="E91" s="812"/>
      <c r="F91" s="813">
        <f>+F92</f>
        <v>0</v>
      </c>
      <c r="G91" s="813">
        <f>+G92</f>
        <v>0</v>
      </c>
    </row>
    <row r="92" spans="1:7" s="242" customFormat="1" ht="42" hidden="1">
      <c r="A92" s="782" t="s">
        <v>432</v>
      </c>
      <c r="B92" s="776" t="s">
        <v>128</v>
      </c>
      <c r="C92" s="685" t="s">
        <v>75</v>
      </c>
      <c r="D92" s="806" t="s">
        <v>350</v>
      </c>
      <c r="E92" s="812" t="s">
        <v>84</v>
      </c>
      <c r="F92" s="813">
        <f>'прил 8'!H258</f>
        <v>0</v>
      </c>
      <c r="G92" s="813">
        <f>'прил 8'!I258</f>
        <v>0</v>
      </c>
    </row>
    <row r="93" spans="1:7" s="241" customFormat="1" ht="42">
      <c r="A93" s="781" t="s">
        <v>601</v>
      </c>
      <c r="B93" s="842" t="s">
        <v>132</v>
      </c>
      <c r="C93" s="839" t="s">
        <v>316</v>
      </c>
      <c r="D93" s="843" t="s">
        <v>318</v>
      </c>
      <c r="E93" s="812"/>
      <c r="F93" s="813">
        <f>F94</f>
        <v>5000</v>
      </c>
      <c r="G93" s="813">
        <f>G94</f>
        <v>5000</v>
      </c>
    </row>
    <row r="94" spans="1:7" s="241" customFormat="1" ht="42">
      <c r="A94" s="782" t="s">
        <v>360</v>
      </c>
      <c r="B94" s="842" t="s">
        <v>361</v>
      </c>
      <c r="C94" s="839" t="s">
        <v>75</v>
      </c>
      <c r="D94" s="843" t="s">
        <v>318</v>
      </c>
      <c r="E94" s="812"/>
      <c r="F94" s="813">
        <f>F95+F97</f>
        <v>5000</v>
      </c>
      <c r="G94" s="813">
        <f>G95+G97</f>
        <v>5000</v>
      </c>
    </row>
    <row r="95" spans="1:7" s="124" customFormat="1" ht="63" hidden="1">
      <c r="A95" s="782" t="s">
        <v>243</v>
      </c>
      <c r="B95" s="776" t="s">
        <v>132</v>
      </c>
      <c r="C95" s="685" t="s">
        <v>75</v>
      </c>
      <c r="D95" s="806" t="s">
        <v>362</v>
      </c>
      <c r="E95" s="812"/>
      <c r="F95" s="813">
        <f>+F96</f>
        <v>0</v>
      </c>
      <c r="G95" s="813">
        <f>+G96</f>
        <v>0</v>
      </c>
    </row>
    <row r="96" spans="1:7" s="124" customFormat="1" ht="42" hidden="1">
      <c r="A96" s="782" t="s">
        <v>432</v>
      </c>
      <c r="B96" s="842" t="s">
        <v>132</v>
      </c>
      <c r="C96" s="839" t="s">
        <v>75</v>
      </c>
      <c r="D96" s="843" t="s">
        <v>362</v>
      </c>
      <c r="E96" s="812" t="s">
        <v>84</v>
      </c>
      <c r="F96" s="813">
        <f>'прил 8'!H305</f>
        <v>0</v>
      </c>
      <c r="G96" s="813">
        <f>'прил 8'!I305</f>
        <v>0</v>
      </c>
    </row>
    <row r="97" spans="1:7" s="124" customFormat="1" ht="63">
      <c r="A97" s="782" t="s">
        <v>244</v>
      </c>
      <c r="B97" s="776" t="s">
        <v>132</v>
      </c>
      <c r="C97" s="685" t="s">
        <v>75</v>
      </c>
      <c r="D97" s="806" t="s">
        <v>363</v>
      </c>
      <c r="E97" s="812"/>
      <c r="F97" s="813">
        <f>+F98</f>
        <v>5000</v>
      </c>
      <c r="G97" s="813">
        <f>+G98</f>
        <v>5000</v>
      </c>
    </row>
    <row r="98" spans="1:7" s="124" customFormat="1" ht="42">
      <c r="A98" s="782" t="s">
        <v>432</v>
      </c>
      <c r="B98" s="842" t="s">
        <v>132</v>
      </c>
      <c r="C98" s="839" t="s">
        <v>75</v>
      </c>
      <c r="D98" s="843" t="s">
        <v>363</v>
      </c>
      <c r="E98" s="812" t="s">
        <v>84</v>
      </c>
      <c r="F98" s="813">
        <f>'прил 8'!H307</f>
        <v>5000</v>
      </c>
      <c r="G98" s="813">
        <f>'прил 8'!I307</f>
        <v>5000</v>
      </c>
    </row>
    <row r="99" spans="1:7" s="189" customFormat="1" ht="81">
      <c r="A99" s="779" t="s">
        <v>721</v>
      </c>
      <c r="B99" s="729" t="s">
        <v>99</v>
      </c>
      <c r="C99" s="690" t="s">
        <v>316</v>
      </c>
      <c r="D99" s="837" t="s">
        <v>318</v>
      </c>
      <c r="E99" s="809"/>
      <c r="F99" s="811">
        <f>+F100</f>
        <v>137367</v>
      </c>
      <c r="G99" s="811">
        <f>+G100</f>
        <v>138000</v>
      </c>
    </row>
    <row r="100" spans="1:7" s="193" customFormat="1" ht="63">
      <c r="A100" s="781" t="s">
        <v>722</v>
      </c>
      <c r="B100" s="842" t="s">
        <v>154</v>
      </c>
      <c r="C100" s="839" t="s">
        <v>316</v>
      </c>
      <c r="D100" s="840" t="s">
        <v>318</v>
      </c>
      <c r="E100" s="812"/>
      <c r="F100" s="813">
        <f>F104+F101</f>
        <v>137367</v>
      </c>
      <c r="G100" s="813">
        <f>G104+G101</f>
        <v>138000</v>
      </c>
    </row>
    <row r="101" spans="1:7" s="193" customFormat="1" ht="63" hidden="1">
      <c r="A101" s="781" t="s">
        <v>426</v>
      </c>
      <c r="B101" s="776" t="s">
        <v>154</v>
      </c>
      <c r="C101" s="685" t="s">
        <v>76</v>
      </c>
      <c r="D101" s="807" t="s">
        <v>318</v>
      </c>
      <c r="E101" s="812"/>
      <c r="F101" s="813">
        <f>F102</f>
        <v>0</v>
      </c>
      <c r="G101" s="813">
        <f>G102</f>
        <v>0</v>
      </c>
    </row>
    <row r="102" spans="1:7" s="193" customFormat="1" ht="35.25" customHeight="1" hidden="1">
      <c r="A102" s="784" t="s">
        <v>423</v>
      </c>
      <c r="B102" s="838" t="s">
        <v>154</v>
      </c>
      <c r="C102" s="839" t="s">
        <v>76</v>
      </c>
      <c r="D102" s="843" t="s">
        <v>424</v>
      </c>
      <c r="E102" s="816"/>
      <c r="F102" s="817">
        <f>F103</f>
        <v>0</v>
      </c>
      <c r="G102" s="817">
        <f>G103</f>
        <v>0</v>
      </c>
    </row>
    <row r="103" spans="1:7" s="193" customFormat="1" ht="63" hidden="1">
      <c r="A103" s="781" t="s">
        <v>82</v>
      </c>
      <c r="B103" s="685" t="s">
        <v>154</v>
      </c>
      <c r="C103" s="685" t="s">
        <v>76</v>
      </c>
      <c r="D103" s="806" t="s">
        <v>424</v>
      </c>
      <c r="E103" s="816" t="s">
        <v>77</v>
      </c>
      <c r="F103" s="817">
        <f>прил8!H88</f>
        <v>0</v>
      </c>
      <c r="G103" s="817">
        <f>прил8!I88</f>
        <v>0</v>
      </c>
    </row>
    <row r="104" spans="1:7" s="193" customFormat="1" ht="63">
      <c r="A104" s="781" t="s">
        <v>320</v>
      </c>
      <c r="B104" s="842" t="s">
        <v>154</v>
      </c>
      <c r="C104" s="839" t="s">
        <v>75</v>
      </c>
      <c r="D104" s="840" t="s">
        <v>318</v>
      </c>
      <c r="E104" s="812"/>
      <c r="F104" s="813">
        <f>F105</f>
        <v>137367</v>
      </c>
      <c r="G104" s="813">
        <f>G105</f>
        <v>138000</v>
      </c>
    </row>
    <row r="105" spans="1:7" s="193" customFormat="1" ht="21">
      <c r="A105" s="784" t="s">
        <v>155</v>
      </c>
      <c r="B105" s="685" t="s">
        <v>154</v>
      </c>
      <c r="C105" s="685" t="s">
        <v>75</v>
      </c>
      <c r="D105" s="806" t="s">
        <v>321</v>
      </c>
      <c r="E105" s="818"/>
      <c r="F105" s="819">
        <f>+F106+F107</f>
        <v>137367</v>
      </c>
      <c r="G105" s="819">
        <f>+G106+G107</f>
        <v>138000</v>
      </c>
    </row>
    <row r="106" spans="1:7" s="193" customFormat="1" ht="45" customHeight="1">
      <c r="A106" s="782" t="s">
        <v>432</v>
      </c>
      <c r="B106" s="838" t="s">
        <v>154</v>
      </c>
      <c r="C106" s="839" t="s">
        <v>75</v>
      </c>
      <c r="D106" s="843" t="s">
        <v>321</v>
      </c>
      <c r="E106" s="812" t="s">
        <v>84</v>
      </c>
      <c r="F106" s="813">
        <f>'прил 8'!H84</f>
        <v>123367</v>
      </c>
      <c r="G106" s="813">
        <f>'прил 8'!I84</f>
        <v>124000</v>
      </c>
    </row>
    <row r="107" spans="1:7" s="193" customFormat="1" ht="31.5" customHeight="1">
      <c r="A107" s="782" t="str">
        <f>'прил 7'!A84</f>
        <v>Иные бюджетные ассигнования</v>
      </c>
      <c r="B107" s="685" t="s">
        <v>154</v>
      </c>
      <c r="C107" s="685" t="s">
        <v>75</v>
      </c>
      <c r="D107" s="806" t="s">
        <v>321</v>
      </c>
      <c r="E107" s="812" t="s">
        <v>86</v>
      </c>
      <c r="F107" s="813">
        <f>'прил 8'!H85</f>
        <v>14000</v>
      </c>
      <c r="G107" s="813">
        <f>'прил 8'!I85</f>
        <v>14000</v>
      </c>
    </row>
    <row r="108" spans="1:7" s="193" customFormat="1" ht="81" hidden="1">
      <c r="A108" s="779" t="s">
        <v>944</v>
      </c>
      <c r="B108" s="830" t="s">
        <v>251</v>
      </c>
      <c r="C108" s="836" t="s">
        <v>316</v>
      </c>
      <c r="D108" s="844" t="s">
        <v>318</v>
      </c>
      <c r="E108" s="809"/>
      <c r="F108" s="811">
        <f>+F109+F116</f>
        <v>0</v>
      </c>
      <c r="G108" s="811">
        <f>+G109+G116</f>
        <v>0</v>
      </c>
    </row>
    <row r="109" spans="1:7" s="193" customFormat="1" ht="105" hidden="1">
      <c r="A109" s="781" t="s">
        <v>257</v>
      </c>
      <c r="B109" s="776" t="s">
        <v>255</v>
      </c>
      <c r="C109" s="685" t="s">
        <v>316</v>
      </c>
      <c r="D109" s="807" t="s">
        <v>318</v>
      </c>
      <c r="E109" s="812"/>
      <c r="F109" s="813">
        <f>+F111+F113</f>
        <v>0</v>
      </c>
      <c r="G109" s="813">
        <f>+G111+G113</f>
        <v>0</v>
      </c>
    </row>
    <row r="110" spans="1:7" s="193" customFormat="1" ht="42" hidden="1">
      <c r="A110" s="781" t="s">
        <v>332</v>
      </c>
      <c r="B110" s="774" t="s">
        <v>255</v>
      </c>
      <c r="C110" s="684" t="s">
        <v>75</v>
      </c>
      <c r="D110" s="797" t="s">
        <v>318</v>
      </c>
      <c r="E110" s="812"/>
      <c r="F110" s="813">
        <f>F111</f>
        <v>0</v>
      </c>
      <c r="G110" s="813">
        <f>G111</f>
        <v>0</v>
      </c>
    </row>
    <row r="111" spans="1:7" s="193" customFormat="1" ht="210" hidden="1">
      <c r="A111" s="786" t="s">
        <v>258</v>
      </c>
      <c r="B111" s="775" t="s">
        <v>255</v>
      </c>
      <c r="C111" s="663" t="s">
        <v>75</v>
      </c>
      <c r="D111" s="801" t="s">
        <v>333</v>
      </c>
      <c r="E111" s="812"/>
      <c r="F111" s="813">
        <f>F112</f>
        <v>0</v>
      </c>
      <c r="G111" s="813">
        <f>G112</f>
        <v>0</v>
      </c>
    </row>
    <row r="112" spans="1:7" s="193" customFormat="1" ht="42" hidden="1">
      <c r="A112" s="782" t="s">
        <v>432</v>
      </c>
      <c r="B112" s="775" t="s">
        <v>255</v>
      </c>
      <c r="C112" s="663" t="s">
        <v>75</v>
      </c>
      <c r="D112" s="801" t="s">
        <v>333</v>
      </c>
      <c r="E112" s="812" t="s">
        <v>84</v>
      </c>
      <c r="F112" s="813"/>
      <c r="G112" s="813"/>
    </row>
    <row r="113" spans="1:7" s="193" customFormat="1" ht="43.5" customHeight="1" hidden="1">
      <c r="A113" s="781" t="s">
        <v>442</v>
      </c>
      <c r="B113" s="774" t="s">
        <v>255</v>
      </c>
      <c r="C113" s="684" t="s">
        <v>81</v>
      </c>
      <c r="D113" s="797" t="s">
        <v>318</v>
      </c>
      <c r="E113" s="812"/>
      <c r="F113" s="813">
        <f>F114</f>
        <v>0</v>
      </c>
      <c r="G113" s="813">
        <f>G114</f>
        <v>0</v>
      </c>
    </row>
    <row r="114" spans="1:7" s="193" customFormat="1" ht="42" hidden="1">
      <c r="A114" s="786" t="s">
        <v>443</v>
      </c>
      <c r="B114" s="775" t="s">
        <v>255</v>
      </c>
      <c r="C114" s="663" t="s">
        <v>81</v>
      </c>
      <c r="D114" s="801" t="s">
        <v>444</v>
      </c>
      <c r="E114" s="812"/>
      <c r="F114" s="813">
        <f>F115</f>
        <v>0</v>
      </c>
      <c r="G114" s="813">
        <f>G115</f>
        <v>0</v>
      </c>
    </row>
    <row r="115" spans="1:7" s="215" customFormat="1" ht="42" hidden="1">
      <c r="A115" s="782" t="s">
        <v>432</v>
      </c>
      <c r="B115" s="774" t="s">
        <v>255</v>
      </c>
      <c r="C115" s="684" t="s">
        <v>81</v>
      </c>
      <c r="D115" s="802" t="s">
        <v>444</v>
      </c>
      <c r="E115" s="812" t="s">
        <v>84</v>
      </c>
      <c r="F115" s="813"/>
      <c r="G115" s="813"/>
    </row>
    <row r="116" spans="1:7" s="124" customFormat="1" ht="57.75" customHeight="1" hidden="1">
      <c r="A116" s="781" t="s">
        <v>616</v>
      </c>
      <c r="B116" s="842" t="s">
        <v>252</v>
      </c>
      <c r="C116" s="839" t="s">
        <v>316</v>
      </c>
      <c r="D116" s="840" t="s">
        <v>138</v>
      </c>
      <c r="E116" s="812"/>
      <c r="F116" s="813">
        <f>F117</f>
        <v>0</v>
      </c>
      <c r="G116" s="813">
        <f>G117</f>
        <v>0</v>
      </c>
    </row>
    <row r="117" spans="1:7" s="124" customFormat="1" ht="92.25" customHeight="1" hidden="1">
      <c r="A117" s="788" t="s">
        <v>659</v>
      </c>
      <c r="B117" s="838" t="s">
        <v>252</v>
      </c>
      <c r="C117" s="839" t="s">
        <v>76</v>
      </c>
      <c r="D117" s="840" t="s">
        <v>318</v>
      </c>
      <c r="E117" s="823"/>
      <c r="F117" s="813">
        <f>F118+F120</f>
        <v>0</v>
      </c>
      <c r="G117" s="813">
        <f>G118+G120</f>
        <v>0</v>
      </c>
    </row>
    <row r="118" spans="1:7" s="124" customFormat="1" ht="42" hidden="1">
      <c r="A118" s="786" t="s">
        <v>439</v>
      </c>
      <c r="B118" s="776" t="s">
        <v>252</v>
      </c>
      <c r="C118" s="685" t="s">
        <v>76</v>
      </c>
      <c r="D118" s="691" t="s">
        <v>440</v>
      </c>
      <c r="E118" s="812"/>
      <c r="F118" s="813">
        <f>F119</f>
        <v>0</v>
      </c>
      <c r="G118" s="813">
        <f>G119</f>
        <v>0</v>
      </c>
    </row>
    <row r="119" spans="1:7" s="124" customFormat="1" ht="42" hidden="1">
      <c r="A119" s="782" t="s">
        <v>432</v>
      </c>
      <c r="B119" s="842" t="s">
        <v>252</v>
      </c>
      <c r="C119" s="839" t="s">
        <v>76</v>
      </c>
      <c r="D119" s="849" t="s">
        <v>440</v>
      </c>
      <c r="E119" s="812" t="s">
        <v>84</v>
      </c>
      <c r="F119" s="813">
        <f>'прил 8'!H165</f>
        <v>0</v>
      </c>
      <c r="G119" s="813">
        <f>'прил 8'!I165</f>
        <v>0</v>
      </c>
    </row>
    <row r="120" spans="1:7" s="124" customFormat="1" ht="42" hidden="1">
      <c r="A120" s="784" t="s">
        <v>423</v>
      </c>
      <c r="B120" s="685" t="s">
        <v>252</v>
      </c>
      <c r="C120" s="685" t="s">
        <v>76</v>
      </c>
      <c r="D120" s="806" t="s">
        <v>424</v>
      </c>
      <c r="E120" s="816"/>
      <c r="F120" s="817">
        <f>F121</f>
        <v>0</v>
      </c>
      <c r="G120" s="817">
        <f>G121</f>
        <v>0</v>
      </c>
    </row>
    <row r="121" spans="1:7" s="124" customFormat="1" ht="83.25" customHeight="1" hidden="1">
      <c r="A121" s="781" t="s">
        <v>82</v>
      </c>
      <c r="B121" s="838" t="s">
        <v>252</v>
      </c>
      <c r="C121" s="839" t="s">
        <v>76</v>
      </c>
      <c r="D121" s="843" t="s">
        <v>424</v>
      </c>
      <c r="E121" s="816" t="s">
        <v>77</v>
      </c>
      <c r="F121" s="817">
        <f>'прил 8'!H93</f>
        <v>0</v>
      </c>
      <c r="G121" s="817">
        <f>'прил 8'!I93</f>
        <v>0</v>
      </c>
    </row>
    <row r="122" spans="1:7" s="124" customFormat="1" ht="81">
      <c r="A122" s="789" t="s">
        <v>717</v>
      </c>
      <c r="B122" s="690" t="s">
        <v>107</v>
      </c>
      <c r="C122" s="690" t="s">
        <v>316</v>
      </c>
      <c r="D122" s="837" t="s">
        <v>318</v>
      </c>
      <c r="E122" s="821"/>
      <c r="F122" s="811">
        <f>+F123+F127</f>
        <v>5000</v>
      </c>
      <c r="G122" s="811">
        <f>+G123+G127</f>
        <v>5000</v>
      </c>
    </row>
    <row r="123" spans="1:7" s="124" customFormat="1" ht="42">
      <c r="A123" s="788" t="s">
        <v>630</v>
      </c>
      <c r="B123" s="838" t="s">
        <v>156</v>
      </c>
      <c r="C123" s="839" t="s">
        <v>316</v>
      </c>
      <c r="D123" s="840" t="s">
        <v>318</v>
      </c>
      <c r="E123" s="823"/>
      <c r="F123" s="813">
        <f aca="true" t="shared" si="0" ref="F123:G125">F124</f>
        <v>5000</v>
      </c>
      <c r="G123" s="813">
        <f t="shared" si="0"/>
        <v>5000</v>
      </c>
    </row>
    <row r="124" spans="1:7" s="124" customFormat="1" ht="39.75" customHeight="1">
      <c r="A124" s="788" t="s">
        <v>331</v>
      </c>
      <c r="B124" s="685" t="s">
        <v>156</v>
      </c>
      <c r="C124" s="685" t="s">
        <v>75</v>
      </c>
      <c r="D124" s="807" t="s">
        <v>330</v>
      </c>
      <c r="E124" s="823"/>
      <c r="F124" s="813">
        <f t="shared" si="0"/>
        <v>5000</v>
      </c>
      <c r="G124" s="813">
        <f t="shared" si="0"/>
        <v>5000</v>
      </c>
    </row>
    <row r="125" spans="1:7" s="124" customFormat="1" ht="42">
      <c r="A125" s="786" t="s">
        <v>157</v>
      </c>
      <c r="B125" s="838" t="s">
        <v>156</v>
      </c>
      <c r="C125" s="839" t="s">
        <v>75</v>
      </c>
      <c r="D125" s="840" t="s">
        <v>330</v>
      </c>
      <c r="E125" s="812"/>
      <c r="F125" s="813">
        <f t="shared" si="0"/>
        <v>5000</v>
      </c>
      <c r="G125" s="813">
        <f t="shared" si="0"/>
        <v>5000</v>
      </c>
    </row>
    <row r="126" spans="1:7" s="124" customFormat="1" ht="42">
      <c r="A126" s="782" t="s">
        <v>432</v>
      </c>
      <c r="B126" s="685" t="s">
        <v>156</v>
      </c>
      <c r="C126" s="685" t="s">
        <v>75</v>
      </c>
      <c r="D126" s="807" t="s">
        <v>330</v>
      </c>
      <c r="E126" s="812" t="s">
        <v>84</v>
      </c>
      <c r="F126" s="813">
        <v>5000</v>
      </c>
      <c r="G126" s="813">
        <v>5000</v>
      </c>
    </row>
    <row r="127" spans="1:252" s="705" customFormat="1" ht="42" hidden="1">
      <c r="A127" s="788" t="s">
        <v>615</v>
      </c>
      <c r="B127" s="838" t="s">
        <v>428</v>
      </c>
      <c r="C127" s="839" t="s">
        <v>316</v>
      </c>
      <c r="D127" s="840" t="s">
        <v>318</v>
      </c>
      <c r="E127" s="823"/>
      <c r="F127" s="813">
        <f>F131+F134+F128</f>
        <v>0</v>
      </c>
      <c r="G127" s="813">
        <f>G131+G134+G128</f>
        <v>0</v>
      </c>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706"/>
      <c r="AM127" s="706"/>
      <c r="AN127" s="706"/>
      <c r="AO127" s="706"/>
      <c r="AP127" s="706"/>
      <c r="AQ127" s="706"/>
      <c r="AR127" s="706"/>
      <c r="AS127" s="706"/>
      <c r="AT127" s="706"/>
      <c r="AU127" s="706"/>
      <c r="AV127" s="706"/>
      <c r="AW127" s="706"/>
      <c r="AX127" s="706"/>
      <c r="AY127" s="706"/>
      <c r="AZ127" s="706"/>
      <c r="BA127" s="706"/>
      <c r="BB127" s="706"/>
      <c r="BC127" s="706"/>
      <c r="BD127" s="706"/>
      <c r="BE127" s="706"/>
      <c r="BF127" s="706"/>
      <c r="BG127" s="706"/>
      <c r="BH127" s="706"/>
      <c r="BI127" s="706"/>
      <c r="BJ127" s="706"/>
      <c r="BK127" s="706"/>
      <c r="BL127" s="706"/>
      <c r="BM127" s="706"/>
      <c r="BN127" s="706"/>
      <c r="BO127" s="706"/>
      <c r="BP127" s="706"/>
      <c r="BQ127" s="706"/>
      <c r="BR127" s="706"/>
      <c r="BS127" s="706"/>
      <c r="BT127" s="706"/>
      <c r="BU127" s="706"/>
      <c r="BV127" s="706"/>
      <c r="BW127" s="706"/>
      <c r="BX127" s="706"/>
      <c r="BY127" s="706"/>
      <c r="BZ127" s="706"/>
      <c r="CA127" s="706"/>
      <c r="CB127" s="706"/>
      <c r="CC127" s="706"/>
      <c r="CD127" s="706"/>
      <c r="CE127" s="706"/>
      <c r="CF127" s="706"/>
      <c r="CG127" s="706"/>
      <c r="CH127" s="706"/>
      <c r="CI127" s="706"/>
      <c r="CJ127" s="706"/>
      <c r="CK127" s="706"/>
      <c r="CL127" s="706"/>
      <c r="CM127" s="706"/>
      <c r="CN127" s="706"/>
      <c r="CO127" s="706"/>
      <c r="CP127" s="706"/>
      <c r="CQ127" s="706"/>
      <c r="CR127" s="706"/>
      <c r="CS127" s="706"/>
      <c r="CT127" s="706"/>
      <c r="CU127" s="706"/>
      <c r="CV127" s="706"/>
      <c r="CW127" s="706"/>
      <c r="CX127" s="706"/>
      <c r="CY127" s="706"/>
      <c r="CZ127" s="706"/>
      <c r="DA127" s="706"/>
      <c r="DB127" s="706"/>
      <c r="DC127" s="706"/>
      <c r="DD127" s="706"/>
      <c r="DE127" s="706"/>
      <c r="DF127" s="706"/>
      <c r="DG127" s="706"/>
      <c r="DH127" s="706"/>
      <c r="DI127" s="706"/>
      <c r="DJ127" s="706"/>
      <c r="DK127" s="706"/>
      <c r="DL127" s="706"/>
      <c r="DM127" s="706"/>
      <c r="DN127" s="706"/>
      <c r="DO127" s="706"/>
      <c r="DP127" s="706"/>
      <c r="DQ127" s="706"/>
      <c r="DR127" s="706"/>
      <c r="DS127" s="706"/>
      <c r="DT127" s="706"/>
      <c r="DU127" s="706"/>
      <c r="DV127" s="706"/>
      <c r="DW127" s="706"/>
      <c r="DX127" s="706"/>
      <c r="DY127" s="706"/>
      <c r="DZ127" s="706"/>
      <c r="EA127" s="706"/>
      <c r="EB127" s="706"/>
      <c r="EC127" s="706"/>
      <c r="ED127" s="706"/>
      <c r="EE127" s="706"/>
      <c r="EF127" s="706"/>
      <c r="EG127" s="706"/>
      <c r="EH127" s="706"/>
      <c r="EI127" s="706"/>
      <c r="EJ127" s="706"/>
      <c r="EK127" s="706"/>
      <c r="EL127" s="706"/>
      <c r="EM127" s="706"/>
      <c r="EN127" s="706"/>
      <c r="EO127" s="706"/>
      <c r="EP127" s="706"/>
      <c r="EQ127" s="706"/>
      <c r="ER127" s="706"/>
      <c r="ES127" s="706"/>
      <c r="ET127" s="706"/>
      <c r="EU127" s="706"/>
      <c r="EV127" s="706"/>
      <c r="EW127" s="706"/>
      <c r="EX127" s="706"/>
      <c r="EY127" s="706"/>
      <c r="EZ127" s="706"/>
      <c r="FA127" s="706"/>
      <c r="FB127" s="706"/>
      <c r="FC127" s="706"/>
      <c r="FD127" s="706"/>
      <c r="FE127" s="706"/>
      <c r="FF127" s="706"/>
      <c r="FG127" s="706"/>
      <c r="FH127" s="706"/>
      <c r="FI127" s="706"/>
      <c r="FJ127" s="706"/>
      <c r="FK127" s="706"/>
      <c r="FL127" s="706"/>
      <c r="FM127" s="706"/>
      <c r="FN127" s="706"/>
      <c r="FO127" s="706"/>
      <c r="FP127" s="706"/>
      <c r="FQ127" s="706"/>
      <c r="FR127" s="706"/>
      <c r="FS127" s="706"/>
      <c r="FT127" s="706"/>
      <c r="FU127" s="706"/>
      <c r="FV127" s="706"/>
      <c r="FW127" s="706"/>
      <c r="FX127" s="706"/>
      <c r="FY127" s="706"/>
      <c r="FZ127" s="706"/>
      <c r="GA127" s="706"/>
      <c r="GB127" s="706"/>
      <c r="GC127" s="706"/>
      <c r="GD127" s="706"/>
      <c r="GE127" s="706"/>
      <c r="GF127" s="706"/>
      <c r="GG127" s="706"/>
      <c r="GH127" s="706"/>
      <c r="GI127" s="706"/>
      <c r="GJ127" s="706"/>
      <c r="GK127" s="706"/>
      <c r="GL127" s="706"/>
      <c r="GM127" s="706"/>
      <c r="GN127" s="706"/>
      <c r="GO127" s="706"/>
      <c r="GP127" s="706"/>
      <c r="GQ127" s="706"/>
      <c r="GR127" s="706"/>
      <c r="GS127" s="706"/>
      <c r="GT127" s="706"/>
      <c r="GU127" s="706"/>
      <c r="GV127" s="706"/>
      <c r="GW127" s="706"/>
      <c r="GX127" s="706"/>
      <c r="GY127" s="706"/>
      <c r="GZ127" s="706"/>
      <c r="HA127" s="706"/>
      <c r="HB127" s="706"/>
      <c r="HC127" s="706"/>
      <c r="HD127" s="706"/>
      <c r="HE127" s="706"/>
      <c r="HF127" s="706"/>
      <c r="HG127" s="706"/>
      <c r="HH127" s="706"/>
      <c r="HI127" s="706"/>
      <c r="HJ127" s="706"/>
      <c r="HK127" s="706"/>
      <c r="HL127" s="706"/>
      <c r="HM127" s="706"/>
      <c r="HN127" s="706"/>
      <c r="HO127" s="706"/>
      <c r="HP127" s="706"/>
      <c r="HQ127" s="706"/>
      <c r="HR127" s="706"/>
      <c r="HS127" s="706"/>
      <c r="HT127" s="706"/>
      <c r="HU127" s="706"/>
      <c r="HV127" s="706"/>
      <c r="HW127" s="706"/>
      <c r="HX127" s="706"/>
      <c r="HY127" s="706"/>
      <c r="HZ127" s="706"/>
      <c r="IA127" s="706"/>
      <c r="IB127" s="706"/>
      <c r="IC127" s="706"/>
      <c r="ID127" s="706"/>
      <c r="IE127" s="706"/>
      <c r="IF127" s="706"/>
      <c r="IG127" s="706"/>
      <c r="IH127" s="706"/>
      <c r="II127" s="706"/>
      <c r="IJ127" s="706"/>
      <c r="IK127" s="706"/>
      <c r="IL127" s="706"/>
      <c r="IM127" s="706"/>
      <c r="IN127" s="706"/>
      <c r="IO127" s="706"/>
      <c r="IP127" s="706"/>
      <c r="IQ127" s="706"/>
      <c r="IR127" s="706"/>
    </row>
    <row r="128" spans="1:252" s="705" customFormat="1" ht="84" hidden="1">
      <c r="A128" s="781" t="s">
        <v>661</v>
      </c>
      <c r="B128" s="776" t="s">
        <v>428</v>
      </c>
      <c r="C128" s="685" t="s">
        <v>76</v>
      </c>
      <c r="D128" s="807" t="s">
        <v>318</v>
      </c>
      <c r="E128" s="812"/>
      <c r="F128" s="813">
        <f>F129</f>
        <v>0</v>
      </c>
      <c r="G128" s="813">
        <f>G129</f>
        <v>0</v>
      </c>
      <c r="I128" s="706"/>
      <c r="J128" s="706"/>
      <c r="K128" s="706"/>
      <c r="L128" s="706"/>
      <c r="M128" s="706"/>
      <c r="N128" s="706"/>
      <c r="O128" s="706"/>
      <c r="P128" s="706"/>
      <c r="Q128" s="706"/>
      <c r="R128" s="706"/>
      <c r="S128" s="706"/>
      <c r="T128" s="706"/>
      <c r="U128" s="706"/>
      <c r="V128" s="706"/>
      <c r="W128" s="706"/>
      <c r="X128" s="706"/>
      <c r="Y128" s="706"/>
      <c r="Z128" s="706"/>
      <c r="AA128" s="706"/>
      <c r="AB128" s="706"/>
      <c r="AC128" s="706"/>
      <c r="AD128" s="706"/>
      <c r="AE128" s="706"/>
      <c r="AF128" s="706"/>
      <c r="AG128" s="706"/>
      <c r="AH128" s="706"/>
      <c r="AI128" s="706"/>
      <c r="AJ128" s="706"/>
      <c r="AK128" s="706"/>
      <c r="AL128" s="706"/>
      <c r="AM128" s="706"/>
      <c r="AN128" s="706"/>
      <c r="AO128" s="706"/>
      <c r="AP128" s="706"/>
      <c r="AQ128" s="706"/>
      <c r="AR128" s="706"/>
      <c r="AS128" s="706"/>
      <c r="AT128" s="706"/>
      <c r="AU128" s="706"/>
      <c r="AV128" s="706"/>
      <c r="AW128" s="706"/>
      <c r="AX128" s="706"/>
      <c r="AY128" s="706"/>
      <c r="AZ128" s="706"/>
      <c r="BA128" s="706"/>
      <c r="BB128" s="706"/>
      <c r="BC128" s="706"/>
      <c r="BD128" s="706"/>
      <c r="BE128" s="706"/>
      <c r="BF128" s="706"/>
      <c r="BG128" s="706"/>
      <c r="BH128" s="706"/>
      <c r="BI128" s="706"/>
      <c r="BJ128" s="706"/>
      <c r="BK128" s="706"/>
      <c r="BL128" s="706"/>
      <c r="BM128" s="706"/>
      <c r="BN128" s="706"/>
      <c r="BO128" s="706"/>
      <c r="BP128" s="706"/>
      <c r="BQ128" s="706"/>
      <c r="BR128" s="706"/>
      <c r="BS128" s="706"/>
      <c r="BT128" s="706"/>
      <c r="BU128" s="706"/>
      <c r="BV128" s="706"/>
      <c r="BW128" s="706"/>
      <c r="BX128" s="706"/>
      <c r="BY128" s="706"/>
      <c r="BZ128" s="706"/>
      <c r="CA128" s="706"/>
      <c r="CB128" s="706"/>
      <c r="CC128" s="706"/>
      <c r="CD128" s="706"/>
      <c r="CE128" s="706"/>
      <c r="CF128" s="706"/>
      <c r="CG128" s="706"/>
      <c r="CH128" s="706"/>
      <c r="CI128" s="706"/>
      <c r="CJ128" s="706"/>
      <c r="CK128" s="706"/>
      <c r="CL128" s="706"/>
      <c r="CM128" s="706"/>
      <c r="CN128" s="706"/>
      <c r="CO128" s="706"/>
      <c r="CP128" s="706"/>
      <c r="CQ128" s="706"/>
      <c r="CR128" s="706"/>
      <c r="CS128" s="706"/>
      <c r="CT128" s="706"/>
      <c r="CU128" s="706"/>
      <c r="CV128" s="706"/>
      <c r="CW128" s="706"/>
      <c r="CX128" s="706"/>
      <c r="CY128" s="706"/>
      <c r="CZ128" s="706"/>
      <c r="DA128" s="706"/>
      <c r="DB128" s="706"/>
      <c r="DC128" s="706"/>
      <c r="DD128" s="706"/>
      <c r="DE128" s="706"/>
      <c r="DF128" s="706"/>
      <c r="DG128" s="706"/>
      <c r="DH128" s="706"/>
      <c r="DI128" s="706"/>
      <c r="DJ128" s="706"/>
      <c r="DK128" s="706"/>
      <c r="DL128" s="706"/>
      <c r="DM128" s="706"/>
      <c r="DN128" s="706"/>
      <c r="DO128" s="706"/>
      <c r="DP128" s="706"/>
      <c r="DQ128" s="706"/>
      <c r="DR128" s="706"/>
      <c r="DS128" s="706"/>
      <c r="DT128" s="706"/>
      <c r="DU128" s="706"/>
      <c r="DV128" s="706"/>
      <c r="DW128" s="706"/>
      <c r="DX128" s="706"/>
      <c r="DY128" s="706"/>
      <c r="DZ128" s="706"/>
      <c r="EA128" s="706"/>
      <c r="EB128" s="706"/>
      <c r="EC128" s="706"/>
      <c r="ED128" s="706"/>
      <c r="EE128" s="706"/>
      <c r="EF128" s="706"/>
      <c r="EG128" s="706"/>
      <c r="EH128" s="706"/>
      <c r="EI128" s="706"/>
      <c r="EJ128" s="706"/>
      <c r="EK128" s="706"/>
      <c r="EL128" s="706"/>
      <c r="EM128" s="706"/>
      <c r="EN128" s="706"/>
      <c r="EO128" s="706"/>
      <c r="EP128" s="706"/>
      <c r="EQ128" s="706"/>
      <c r="ER128" s="706"/>
      <c r="ES128" s="706"/>
      <c r="ET128" s="706"/>
      <c r="EU128" s="706"/>
      <c r="EV128" s="706"/>
      <c r="EW128" s="706"/>
      <c r="EX128" s="706"/>
      <c r="EY128" s="706"/>
      <c r="EZ128" s="706"/>
      <c r="FA128" s="706"/>
      <c r="FB128" s="706"/>
      <c r="FC128" s="706"/>
      <c r="FD128" s="706"/>
      <c r="FE128" s="706"/>
      <c r="FF128" s="706"/>
      <c r="FG128" s="706"/>
      <c r="FH128" s="706"/>
      <c r="FI128" s="706"/>
      <c r="FJ128" s="706"/>
      <c r="FK128" s="706"/>
      <c r="FL128" s="706"/>
      <c r="FM128" s="706"/>
      <c r="FN128" s="706"/>
      <c r="FO128" s="706"/>
      <c r="FP128" s="706"/>
      <c r="FQ128" s="706"/>
      <c r="FR128" s="706"/>
      <c r="FS128" s="706"/>
      <c r="FT128" s="706"/>
      <c r="FU128" s="706"/>
      <c r="FV128" s="706"/>
      <c r="FW128" s="706"/>
      <c r="FX128" s="706"/>
      <c r="FY128" s="706"/>
      <c r="FZ128" s="706"/>
      <c r="GA128" s="706"/>
      <c r="GB128" s="706"/>
      <c r="GC128" s="706"/>
      <c r="GD128" s="706"/>
      <c r="GE128" s="706"/>
      <c r="GF128" s="706"/>
      <c r="GG128" s="706"/>
      <c r="GH128" s="706"/>
      <c r="GI128" s="706"/>
      <c r="GJ128" s="706"/>
      <c r="GK128" s="706"/>
      <c r="GL128" s="706"/>
      <c r="GM128" s="706"/>
      <c r="GN128" s="706"/>
      <c r="GO128" s="706"/>
      <c r="GP128" s="706"/>
      <c r="GQ128" s="706"/>
      <c r="GR128" s="706"/>
      <c r="GS128" s="706"/>
      <c r="GT128" s="706"/>
      <c r="GU128" s="706"/>
      <c r="GV128" s="706"/>
      <c r="GW128" s="706"/>
      <c r="GX128" s="706"/>
      <c r="GY128" s="706"/>
      <c r="GZ128" s="706"/>
      <c r="HA128" s="706"/>
      <c r="HB128" s="706"/>
      <c r="HC128" s="706"/>
      <c r="HD128" s="706"/>
      <c r="HE128" s="706"/>
      <c r="HF128" s="706"/>
      <c r="HG128" s="706"/>
      <c r="HH128" s="706"/>
      <c r="HI128" s="706"/>
      <c r="HJ128" s="706"/>
      <c r="HK128" s="706"/>
      <c r="HL128" s="706"/>
      <c r="HM128" s="706"/>
      <c r="HN128" s="706"/>
      <c r="HO128" s="706"/>
      <c r="HP128" s="706"/>
      <c r="HQ128" s="706"/>
      <c r="HR128" s="706"/>
      <c r="HS128" s="706"/>
      <c r="HT128" s="706"/>
      <c r="HU128" s="706"/>
      <c r="HV128" s="706"/>
      <c r="HW128" s="706"/>
      <c r="HX128" s="706"/>
      <c r="HY128" s="706"/>
      <c r="HZ128" s="706"/>
      <c r="IA128" s="706"/>
      <c r="IB128" s="706"/>
      <c r="IC128" s="706"/>
      <c r="ID128" s="706"/>
      <c r="IE128" s="706"/>
      <c r="IF128" s="706"/>
      <c r="IG128" s="706"/>
      <c r="IH128" s="706"/>
      <c r="II128" s="706"/>
      <c r="IJ128" s="706"/>
      <c r="IK128" s="706"/>
      <c r="IL128" s="706"/>
      <c r="IM128" s="706"/>
      <c r="IN128" s="706"/>
      <c r="IO128" s="706"/>
      <c r="IP128" s="706"/>
      <c r="IQ128" s="706"/>
      <c r="IR128" s="706"/>
    </row>
    <row r="129" spans="1:252" s="705" customFormat="1" ht="42" hidden="1">
      <c r="A129" s="784" t="s">
        <v>423</v>
      </c>
      <c r="B129" s="838" t="s">
        <v>428</v>
      </c>
      <c r="C129" s="839" t="s">
        <v>76</v>
      </c>
      <c r="D129" s="843" t="s">
        <v>424</v>
      </c>
      <c r="E129" s="816"/>
      <c r="F129" s="817">
        <f>F130</f>
        <v>0</v>
      </c>
      <c r="G129" s="817">
        <f>G130</f>
        <v>0</v>
      </c>
      <c r="I129" s="706"/>
      <c r="J129" s="706"/>
      <c r="K129" s="706"/>
      <c r="L129" s="706"/>
      <c r="M129" s="706"/>
      <c r="N129" s="706"/>
      <c r="O129" s="706"/>
      <c r="P129" s="706"/>
      <c r="Q129" s="706"/>
      <c r="R129" s="706"/>
      <c r="S129" s="706"/>
      <c r="T129" s="706"/>
      <c r="U129" s="706"/>
      <c r="V129" s="706"/>
      <c r="W129" s="706"/>
      <c r="X129" s="706"/>
      <c r="Y129" s="706"/>
      <c r="Z129" s="706"/>
      <c r="AA129" s="706"/>
      <c r="AB129" s="706"/>
      <c r="AC129" s="706"/>
      <c r="AD129" s="706"/>
      <c r="AE129" s="706"/>
      <c r="AF129" s="706"/>
      <c r="AG129" s="706"/>
      <c r="AH129" s="706"/>
      <c r="AI129" s="706"/>
      <c r="AJ129" s="706"/>
      <c r="AK129" s="706"/>
      <c r="AL129" s="706"/>
      <c r="AM129" s="706"/>
      <c r="AN129" s="706"/>
      <c r="AO129" s="706"/>
      <c r="AP129" s="706"/>
      <c r="AQ129" s="706"/>
      <c r="AR129" s="706"/>
      <c r="AS129" s="706"/>
      <c r="AT129" s="706"/>
      <c r="AU129" s="706"/>
      <c r="AV129" s="706"/>
      <c r="AW129" s="706"/>
      <c r="AX129" s="706"/>
      <c r="AY129" s="706"/>
      <c r="AZ129" s="706"/>
      <c r="BA129" s="706"/>
      <c r="BB129" s="706"/>
      <c r="BC129" s="706"/>
      <c r="BD129" s="706"/>
      <c r="BE129" s="706"/>
      <c r="BF129" s="706"/>
      <c r="BG129" s="706"/>
      <c r="BH129" s="706"/>
      <c r="BI129" s="706"/>
      <c r="BJ129" s="706"/>
      <c r="BK129" s="706"/>
      <c r="BL129" s="706"/>
      <c r="BM129" s="706"/>
      <c r="BN129" s="706"/>
      <c r="BO129" s="706"/>
      <c r="BP129" s="706"/>
      <c r="BQ129" s="706"/>
      <c r="BR129" s="706"/>
      <c r="BS129" s="706"/>
      <c r="BT129" s="706"/>
      <c r="BU129" s="706"/>
      <c r="BV129" s="706"/>
      <c r="BW129" s="706"/>
      <c r="BX129" s="706"/>
      <c r="BY129" s="706"/>
      <c r="BZ129" s="706"/>
      <c r="CA129" s="706"/>
      <c r="CB129" s="706"/>
      <c r="CC129" s="706"/>
      <c r="CD129" s="706"/>
      <c r="CE129" s="706"/>
      <c r="CF129" s="706"/>
      <c r="CG129" s="706"/>
      <c r="CH129" s="706"/>
      <c r="CI129" s="706"/>
      <c r="CJ129" s="706"/>
      <c r="CK129" s="706"/>
      <c r="CL129" s="706"/>
      <c r="CM129" s="706"/>
      <c r="CN129" s="706"/>
      <c r="CO129" s="706"/>
      <c r="CP129" s="706"/>
      <c r="CQ129" s="706"/>
      <c r="CR129" s="706"/>
      <c r="CS129" s="706"/>
      <c r="CT129" s="706"/>
      <c r="CU129" s="706"/>
      <c r="CV129" s="706"/>
      <c r="CW129" s="706"/>
      <c r="CX129" s="706"/>
      <c r="CY129" s="706"/>
      <c r="CZ129" s="706"/>
      <c r="DA129" s="706"/>
      <c r="DB129" s="706"/>
      <c r="DC129" s="706"/>
      <c r="DD129" s="706"/>
      <c r="DE129" s="706"/>
      <c r="DF129" s="706"/>
      <c r="DG129" s="706"/>
      <c r="DH129" s="706"/>
      <c r="DI129" s="706"/>
      <c r="DJ129" s="706"/>
      <c r="DK129" s="706"/>
      <c r="DL129" s="706"/>
      <c r="DM129" s="706"/>
      <c r="DN129" s="706"/>
      <c r="DO129" s="706"/>
      <c r="DP129" s="706"/>
      <c r="DQ129" s="706"/>
      <c r="DR129" s="706"/>
      <c r="DS129" s="706"/>
      <c r="DT129" s="706"/>
      <c r="DU129" s="706"/>
      <c r="DV129" s="706"/>
      <c r="DW129" s="706"/>
      <c r="DX129" s="706"/>
      <c r="DY129" s="706"/>
      <c r="DZ129" s="706"/>
      <c r="EA129" s="706"/>
      <c r="EB129" s="706"/>
      <c r="EC129" s="706"/>
      <c r="ED129" s="706"/>
      <c r="EE129" s="706"/>
      <c r="EF129" s="706"/>
      <c r="EG129" s="706"/>
      <c r="EH129" s="706"/>
      <c r="EI129" s="706"/>
      <c r="EJ129" s="706"/>
      <c r="EK129" s="706"/>
      <c r="EL129" s="706"/>
      <c r="EM129" s="706"/>
      <c r="EN129" s="706"/>
      <c r="EO129" s="706"/>
      <c r="EP129" s="706"/>
      <c r="EQ129" s="706"/>
      <c r="ER129" s="706"/>
      <c r="ES129" s="706"/>
      <c r="ET129" s="706"/>
      <c r="EU129" s="706"/>
      <c r="EV129" s="706"/>
      <c r="EW129" s="706"/>
      <c r="EX129" s="706"/>
      <c r="EY129" s="706"/>
      <c r="EZ129" s="706"/>
      <c r="FA129" s="706"/>
      <c r="FB129" s="706"/>
      <c r="FC129" s="706"/>
      <c r="FD129" s="706"/>
      <c r="FE129" s="706"/>
      <c r="FF129" s="706"/>
      <c r="FG129" s="706"/>
      <c r="FH129" s="706"/>
      <c r="FI129" s="706"/>
      <c r="FJ129" s="706"/>
      <c r="FK129" s="706"/>
      <c r="FL129" s="706"/>
      <c r="FM129" s="706"/>
      <c r="FN129" s="706"/>
      <c r="FO129" s="706"/>
      <c r="FP129" s="706"/>
      <c r="FQ129" s="706"/>
      <c r="FR129" s="706"/>
      <c r="FS129" s="706"/>
      <c r="FT129" s="706"/>
      <c r="FU129" s="706"/>
      <c r="FV129" s="706"/>
      <c r="FW129" s="706"/>
      <c r="FX129" s="706"/>
      <c r="FY129" s="706"/>
      <c r="FZ129" s="706"/>
      <c r="GA129" s="706"/>
      <c r="GB129" s="706"/>
      <c r="GC129" s="706"/>
      <c r="GD129" s="706"/>
      <c r="GE129" s="706"/>
      <c r="GF129" s="706"/>
      <c r="GG129" s="706"/>
      <c r="GH129" s="706"/>
      <c r="GI129" s="706"/>
      <c r="GJ129" s="706"/>
      <c r="GK129" s="706"/>
      <c r="GL129" s="706"/>
      <c r="GM129" s="706"/>
      <c r="GN129" s="706"/>
      <c r="GO129" s="706"/>
      <c r="GP129" s="706"/>
      <c r="GQ129" s="706"/>
      <c r="GR129" s="706"/>
      <c r="GS129" s="706"/>
      <c r="GT129" s="706"/>
      <c r="GU129" s="706"/>
      <c r="GV129" s="706"/>
      <c r="GW129" s="706"/>
      <c r="GX129" s="706"/>
      <c r="GY129" s="706"/>
      <c r="GZ129" s="706"/>
      <c r="HA129" s="706"/>
      <c r="HB129" s="706"/>
      <c r="HC129" s="706"/>
      <c r="HD129" s="706"/>
      <c r="HE129" s="706"/>
      <c r="HF129" s="706"/>
      <c r="HG129" s="706"/>
      <c r="HH129" s="706"/>
      <c r="HI129" s="706"/>
      <c r="HJ129" s="706"/>
      <c r="HK129" s="706"/>
      <c r="HL129" s="706"/>
      <c r="HM129" s="706"/>
      <c r="HN129" s="706"/>
      <c r="HO129" s="706"/>
      <c r="HP129" s="706"/>
      <c r="HQ129" s="706"/>
      <c r="HR129" s="706"/>
      <c r="HS129" s="706"/>
      <c r="HT129" s="706"/>
      <c r="HU129" s="706"/>
      <c r="HV129" s="706"/>
      <c r="HW129" s="706"/>
      <c r="HX129" s="706"/>
      <c r="HY129" s="706"/>
      <c r="HZ129" s="706"/>
      <c r="IA129" s="706"/>
      <c r="IB129" s="706"/>
      <c r="IC129" s="706"/>
      <c r="ID129" s="706"/>
      <c r="IE129" s="706"/>
      <c r="IF129" s="706"/>
      <c r="IG129" s="706"/>
      <c r="IH129" s="706"/>
      <c r="II129" s="706"/>
      <c r="IJ129" s="706"/>
      <c r="IK129" s="706"/>
      <c r="IL129" s="706"/>
      <c r="IM129" s="706"/>
      <c r="IN129" s="706"/>
      <c r="IO129" s="706"/>
      <c r="IP129" s="706"/>
      <c r="IQ129" s="706"/>
      <c r="IR129" s="706"/>
    </row>
    <row r="130" spans="1:252" s="705" customFormat="1" ht="63" hidden="1">
      <c r="A130" s="781" t="s">
        <v>82</v>
      </c>
      <c r="B130" s="685" t="s">
        <v>428</v>
      </c>
      <c r="C130" s="685" t="s">
        <v>76</v>
      </c>
      <c r="D130" s="806" t="s">
        <v>424</v>
      </c>
      <c r="E130" s="816" t="s">
        <v>77</v>
      </c>
      <c r="F130" s="817">
        <f>'прил 8'!H98</f>
        <v>0</v>
      </c>
      <c r="G130" s="817">
        <f>'прил 8'!I98</f>
        <v>0</v>
      </c>
      <c r="I130" s="706"/>
      <c r="J130" s="706"/>
      <c r="K130" s="706"/>
      <c r="L130" s="706"/>
      <c r="M130" s="706"/>
      <c r="N130" s="706"/>
      <c r="O130" s="706"/>
      <c r="P130" s="706"/>
      <c r="Q130" s="706"/>
      <c r="R130" s="706"/>
      <c r="S130" s="706"/>
      <c r="T130" s="706"/>
      <c r="U130" s="706"/>
      <c r="V130" s="706"/>
      <c r="W130" s="706"/>
      <c r="X130" s="706"/>
      <c r="Y130" s="706"/>
      <c r="Z130" s="706"/>
      <c r="AA130" s="706"/>
      <c r="AB130" s="706"/>
      <c r="AC130" s="706"/>
      <c r="AD130" s="706"/>
      <c r="AE130" s="706"/>
      <c r="AF130" s="706"/>
      <c r="AG130" s="706"/>
      <c r="AH130" s="706"/>
      <c r="AI130" s="706"/>
      <c r="AJ130" s="706"/>
      <c r="AK130" s="706"/>
      <c r="AL130" s="706"/>
      <c r="AM130" s="706"/>
      <c r="AN130" s="706"/>
      <c r="AO130" s="706"/>
      <c r="AP130" s="706"/>
      <c r="AQ130" s="706"/>
      <c r="AR130" s="706"/>
      <c r="AS130" s="706"/>
      <c r="AT130" s="706"/>
      <c r="AU130" s="706"/>
      <c r="AV130" s="706"/>
      <c r="AW130" s="706"/>
      <c r="AX130" s="706"/>
      <c r="AY130" s="706"/>
      <c r="AZ130" s="706"/>
      <c r="BA130" s="706"/>
      <c r="BB130" s="706"/>
      <c r="BC130" s="706"/>
      <c r="BD130" s="706"/>
      <c r="BE130" s="706"/>
      <c r="BF130" s="706"/>
      <c r="BG130" s="706"/>
      <c r="BH130" s="706"/>
      <c r="BI130" s="706"/>
      <c r="BJ130" s="706"/>
      <c r="BK130" s="706"/>
      <c r="BL130" s="706"/>
      <c r="BM130" s="706"/>
      <c r="BN130" s="706"/>
      <c r="BO130" s="706"/>
      <c r="BP130" s="706"/>
      <c r="BQ130" s="706"/>
      <c r="BR130" s="706"/>
      <c r="BS130" s="706"/>
      <c r="BT130" s="706"/>
      <c r="BU130" s="706"/>
      <c r="BV130" s="706"/>
      <c r="BW130" s="706"/>
      <c r="BX130" s="706"/>
      <c r="BY130" s="706"/>
      <c r="BZ130" s="706"/>
      <c r="CA130" s="706"/>
      <c r="CB130" s="706"/>
      <c r="CC130" s="706"/>
      <c r="CD130" s="706"/>
      <c r="CE130" s="706"/>
      <c r="CF130" s="706"/>
      <c r="CG130" s="706"/>
      <c r="CH130" s="706"/>
      <c r="CI130" s="706"/>
      <c r="CJ130" s="706"/>
      <c r="CK130" s="706"/>
      <c r="CL130" s="706"/>
      <c r="CM130" s="706"/>
      <c r="CN130" s="706"/>
      <c r="CO130" s="706"/>
      <c r="CP130" s="706"/>
      <c r="CQ130" s="706"/>
      <c r="CR130" s="706"/>
      <c r="CS130" s="706"/>
      <c r="CT130" s="706"/>
      <c r="CU130" s="706"/>
      <c r="CV130" s="706"/>
      <c r="CW130" s="706"/>
      <c r="CX130" s="706"/>
      <c r="CY130" s="706"/>
      <c r="CZ130" s="706"/>
      <c r="DA130" s="706"/>
      <c r="DB130" s="706"/>
      <c r="DC130" s="706"/>
      <c r="DD130" s="706"/>
      <c r="DE130" s="706"/>
      <c r="DF130" s="706"/>
      <c r="DG130" s="706"/>
      <c r="DH130" s="706"/>
      <c r="DI130" s="706"/>
      <c r="DJ130" s="706"/>
      <c r="DK130" s="706"/>
      <c r="DL130" s="706"/>
      <c r="DM130" s="706"/>
      <c r="DN130" s="706"/>
      <c r="DO130" s="706"/>
      <c r="DP130" s="706"/>
      <c r="DQ130" s="706"/>
      <c r="DR130" s="706"/>
      <c r="DS130" s="706"/>
      <c r="DT130" s="706"/>
      <c r="DU130" s="706"/>
      <c r="DV130" s="706"/>
      <c r="DW130" s="706"/>
      <c r="DX130" s="706"/>
      <c r="DY130" s="706"/>
      <c r="DZ130" s="706"/>
      <c r="EA130" s="706"/>
      <c r="EB130" s="706"/>
      <c r="EC130" s="706"/>
      <c r="ED130" s="706"/>
      <c r="EE130" s="706"/>
      <c r="EF130" s="706"/>
      <c r="EG130" s="706"/>
      <c r="EH130" s="706"/>
      <c r="EI130" s="706"/>
      <c r="EJ130" s="706"/>
      <c r="EK130" s="706"/>
      <c r="EL130" s="706"/>
      <c r="EM130" s="706"/>
      <c r="EN130" s="706"/>
      <c r="EO130" s="706"/>
      <c r="EP130" s="706"/>
      <c r="EQ130" s="706"/>
      <c r="ER130" s="706"/>
      <c r="ES130" s="706"/>
      <c r="ET130" s="706"/>
      <c r="EU130" s="706"/>
      <c r="EV130" s="706"/>
      <c r="EW130" s="706"/>
      <c r="EX130" s="706"/>
      <c r="EY130" s="706"/>
      <c r="EZ130" s="706"/>
      <c r="FA130" s="706"/>
      <c r="FB130" s="706"/>
      <c r="FC130" s="706"/>
      <c r="FD130" s="706"/>
      <c r="FE130" s="706"/>
      <c r="FF130" s="706"/>
      <c r="FG130" s="706"/>
      <c r="FH130" s="706"/>
      <c r="FI130" s="706"/>
      <c r="FJ130" s="706"/>
      <c r="FK130" s="706"/>
      <c r="FL130" s="706"/>
      <c r="FM130" s="706"/>
      <c r="FN130" s="706"/>
      <c r="FO130" s="706"/>
      <c r="FP130" s="706"/>
      <c r="FQ130" s="706"/>
      <c r="FR130" s="706"/>
      <c r="FS130" s="706"/>
      <c r="FT130" s="706"/>
      <c r="FU130" s="706"/>
      <c r="FV130" s="706"/>
      <c r="FW130" s="706"/>
      <c r="FX130" s="706"/>
      <c r="FY130" s="706"/>
      <c r="FZ130" s="706"/>
      <c r="GA130" s="706"/>
      <c r="GB130" s="706"/>
      <c r="GC130" s="706"/>
      <c r="GD130" s="706"/>
      <c r="GE130" s="706"/>
      <c r="GF130" s="706"/>
      <c r="GG130" s="706"/>
      <c r="GH130" s="706"/>
      <c r="GI130" s="706"/>
      <c r="GJ130" s="706"/>
      <c r="GK130" s="706"/>
      <c r="GL130" s="706"/>
      <c r="GM130" s="706"/>
      <c r="GN130" s="706"/>
      <c r="GO130" s="706"/>
      <c r="GP130" s="706"/>
      <c r="GQ130" s="706"/>
      <c r="GR130" s="706"/>
      <c r="GS130" s="706"/>
      <c r="GT130" s="706"/>
      <c r="GU130" s="706"/>
      <c r="GV130" s="706"/>
      <c r="GW130" s="706"/>
      <c r="GX130" s="706"/>
      <c r="GY130" s="706"/>
      <c r="GZ130" s="706"/>
      <c r="HA130" s="706"/>
      <c r="HB130" s="706"/>
      <c r="HC130" s="706"/>
      <c r="HD130" s="706"/>
      <c r="HE130" s="706"/>
      <c r="HF130" s="706"/>
      <c r="HG130" s="706"/>
      <c r="HH130" s="706"/>
      <c r="HI130" s="706"/>
      <c r="HJ130" s="706"/>
      <c r="HK130" s="706"/>
      <c r="HL130" s="706"/>
      <c r="HM130" s="706"/>
      <c r="HN130" s="706"/>
      <c r="HO130" s="706"/>
      <c r="HP130" s="706"/>
      <c r="HQ130" s="706"/>
      <c r="HR130" s="706"/>
      <c r="HS130" s="706"/>
      <c r="HT130" s="706"/>
      <c r="HU130" s="706"/>
      <c r="HV130" s="706"/>
      <c r="HW130" s="706"/>
      <c r="HX130" s="706"/>
      <c r="HY130" s="706"/>
      <c r="HZ130" s="706"/>
      <c r="IA130" s="706"/>
      <c r="IB130" s="706"/>
      <c r="IC130" s="706"/>
      <c r="ID130" s="706"/>
      <c r="IE130" s="706"/>
      <c r="IF130" s="706"/>
      <c r="IG130" s="706"/>
      <c r="IH130" s="706"/>
      <c r="II130" s="706"/>
      <c r="IJ130" s="706"/>
      <c r="IK130" s="706"/>
      <c r="IL130" s="706"/>
      <c r="IM130" s="706"/>
      <c r="IN130" s="706"/>
      <c r="IO130" s="706"/>
      <c r="IP130" s="706"/>
      <c r="IQ130" s="706"/>
      <c r="IR130" s="706"/>
    </row>
    <row r="131" spans="1:7" s="169" customFormat="1" ht="106.5" customHeight="1" hidden="1">
      <c r="A131" s="790" t="str">
        <f>'прил 7'!A144</f>
        <v>Основное мероприятие: Осуществление переданных полномочий от муниципального района сельским поселениям в сфере участия в профилактике терроризма и экстремизма, а также минимизации и (или) ликвидации последствий проявлений терроризма и экстремизма в границах поселения</v>
      </c>
      <c r="B131" s="838" t="s">
        <v>428</v>
      </c>
      <c r="C131" s="839" t="s">
        <v>102</v>
      </c>
      <c r="D131" s="840" t="s">
        <v>318</v>
      </c>
      <c r="E131" s="823"/>
      <c r="F131" s="813">
        <f>F132</f>
        <v>0</v>
      </c>
      <c r="G131" s="813">
        <f>G132</f>
        <v>0</v>
      </c>
    </row>
    <row r="132" spans="1:7" s="169" customFormat="1" ht="42" hidden="1">
      <c r="A132" s="786" t="s">
        <v>157</v>
      </c>
      <c r="B132" s="685" t="s">
        <v>428</v>
      </c>
      <c r="C132" s="685" t="s">
        <v>102</v>
      </c>
      <c r="D132" s="807" t="s">
        <v>436</v>
      </c>
      <c r="E132" s="812"/>
      <c r="F132" s="813">
        <f>F133</f>
        <v>0</v>
      </c>
      <c r="G132" s="813">
        <f>G133</f>
        <v>0</v>
      </c>
    </row>
    <row r="133" spans="1:7" s="169" customFormat="1" ht="42" hidden="1">
      <c r="A133" s="782" t="s">
        <v>432</v>
      </c>
      <c r="B133" s="838" t="s">
        <v>428</v>
      </c>
      <c r="C133" s="839" t="s">
        <v>102</v>
      </c>
      <c r="D133" s="840" t="s">
        <v>436</v>
      </c>
      <c r="E133" s="812" t="s">
        <v>84</v>
      </c>
      <c r="F133" s="813">
        <f>'прил 8'!H147</f>
        <v>0</v>
      </c>
      <c r="G133" s="813">
        <f>'прил 8'!I147</f>
        <v>0</v>
      </c>
    </row>
    <row r="134" spans="1:7" s="169" customFormat="1" ht="105" hidden="1">
      <c r="A134" s="788" t="s">
        <v>437</v>
      </c>
      <c r="B134" s="681" t="s">
        <v>428</v>
      </c>
      <c r="C134" s="681" t="s">
        <v>81</v>
      </c>
      <c r="D134" s="805" t="s">
        <v>318</v>
      </c>
      <c r="E134" s="823"/>
      <c r="F134" s="813">
        <f>F135</f>
        <v>0</v>
      </c>
      <c r="G134" s="813">
        <f>G135</f>
        <v>0</v>
      </c>
    </row>
    <row r="135" spans="1:7" s="169" customFormat="1" ht="42" hidden="1">
      <c r="A135" s="786" t="s">
        <v>157</v>
      </c>
      <c r="B135" s="663" t="s">
        <v>428</v>
      </c>
      <c r="C135" s="663" t="s">
        <v>81</v>
      </c>
      <c r="D135" s="798" t="s">
        <v>436</v>
      </c>
      <c r="E135" s="812"/>
      <c r="F135" s="813">
        <f>F136</f>
        <v>0</v>
      </c>
      <c r="G135" s="813">
        <f>G136</f>
        <v>0</v>
      </c>
    </row>
    <row r="136" spans="1:7" s="169" customFormat="1" ht="42" hidden="1">
      <c r="A136" s="782" t="s">
        <v>432</v>
      </c>
      <c r="B136" s="684" t="s">
        <v>428</v>
      </c>
      <c r="C136" s="684" t="s">
        <v>81</v>
      </c>
      <c r="D136" s="797" t="s">
        <v>436</v>
      </c>
      <c r="E136" s="812" t="s">
        <v>84</v>
      </c>
      <c r="F136" s="813">
        <v>0</v>
      </c>
      <c r="G136" s="813">
        <v>0</v>
      </c>
    </row>
    <row r="137" spans="1:7" s="169" customFormat="1" ht="102">
      <c r="A137" s="779" t="s">
        <v>723</v>
      </c>
      <c r="B137" s="835" t="s">
        <v>158</v>
      </c>
      <c r="C137" s="836" t="s">
        <v>316</v>
      </c>
      <c r="D137" s="844" t="s">
        <v>318</v>
      </c>
      <c r="E137" s="809"/>
      <c r="F137" s="811">
        <f>+F138</f>
        <v>15000</v>
      </c>
      <c r="G137" s="811">
        <f>+G138</f>
        <v>15000</v>
      </c>
    </row>
    <row r="138" spans="1:7" s="169" customFormat="1" ht="63">
      <c r="A138" s="781" t="s">
        <v>609</v>
      </c>
      <c r="B138" s="838" t="s">
        <v>159</v>
      </c>
      <c r="C138" s="839" t="s">
        <v>316</v>
      </c>
      <c r="D138" s="840" t="s">
        <v>318</v>
      </c>
      <c r="E138" s="812"/>
      <c r="F138" s="813">
        <f>F139</f>
        <v>15000</v>
      </c>
      <c r="G138" s="813">
        <f>G139</f>
        <v>15000</v>
      </c>
    </row>
    <row r="139" spans="1:7" s="169" customFormat="1" ht="210">
      <c r="A139" s="781" t="s">
        <v>562</v>
      </c>
      <c r="B139" s="685" t="s">
        <v>159</v>
      </c>
      <c r="C139" s="685" t="s">
        <v>75</v>
      </c>
      <c r="D139" s="807" t="s">
        <v>318</v>
      </c>
      <c r="E139" s="812"/>
      <c r="F139" s="813">
        <f>F144</f>
        <v>15000</v>
      </c>
      <c r="G139" s="813">
        <f>G142+G144+G140+G146</f>
        <v>15000</v>
      </c>
    </row>
    <row r="140" spans="1:7" s="169" customFormat="1" ht="84" hidden="1">
      <c r="A140" s="782" t="s">
        <v>565</v>
      </c>
      <c r="B140" s="838" t="s">
        <v>159</v>
      </c>
      <c r="C140" s="839" t="s">
        <v>75</v>
      </c>
      <c r="D140" s="840" t="s">
        <v>434</v>
      </c>
      <c r="E140" s="812"/>
      <c r="F140" s="813">
        <f>+F141</f>
        <v>0</v>
      </c>
      <c r="G140" s="813">
        <f>+G141</f>
        <v>0</v>
      </c>
    </row>
    <row r="141" spans="1:7" s="169" customFormat="1" ht="42" hidden="1">
      <c r="A141" s="781" t="s">
        <v>432</v>
      </c>
      <c r="B141" s="857" t="s">
        <v>159</v>
      </c>
      <c r="C141" s="847" t="s">
        <v>75</v>
      </c>
      <c r="D141" s="858" t="s">
        <v>434</v>
      </c>
      <c r="E141" s="825" t="s">
        <v>84</v>
      </c>
      <c r="F141" s="826">
        <f>'прил 8'!H129</f>
        <v>0</v>
      </c>
      <c r="G141" s="826">
        <f>'прил 8'!I129</f>
        <v>0</v>
      </c>
    </row>
    <row r="142" spans="1:7" s="169" customFormat="1" ht="63" hidden="1">
      <c r="A142" s="782" t="s">
        <v>326</v>
      </c>
      <c r="B142" s="681" t="s">
        <v>159</v>
      </c>
      <c r="C142" s="681" t="s">
        <v>75</v>
      </c>
      <c r="D142" s="805" t="s">
        <v>327</v>
      </c>
      <c r="E142" s="812"/>
      <c r="F142" s="813">
        <f>+F143</f>
        <v>0</v>
      </c>
      <c r="G142" s="813">
        <f>+G143</f>
        <v>0</v>
      </c>
    </row>
    <row r="143" spans="1:7" s="169" customFormat="1" ht="21" hidden="1">
      <c r="A143" s="782" t="s">
        <v>83</v>
      </c>
      <c r="B143" s="684" t="s">
        <v>159</v>
      </c>
      <c r="C143" s="684" t="s">
        <v>75</v>
      </c>
      <c r="D143" s="797" t="s">
        <v>327</v>
      </c>
      <c r="E143" s="812" t="s">
        <v>84</v>
      </c>
      <c r="F143" s="813">
        <v>0</v>
      </c>
      <c r="G143" s="813">
        <v>0</v>
      </c>
    </row>
    <row r="144" spans="1:7" s="169" customFormat="1" ht="42">
      <c r="A144" s="782" t="s">
        <v>329</v>
      </c>
      <c r="B144" s="838" t="s">
        <v>159</v>
      </c>
      <c r="C144" s="839" t="s">
        <v>75</v>
      </c>
      <c r="D144" s="840" t="s">
        <v>328</v>
      </c>
      <c r="E144" s="812"/>
      <c r="F144" s="813">
        <f>+F145</f>
        <v>15000</v>
      </c>
      <c r="G144" s="813">
        <f>+G145</f>
        <v>15000</v>
      </c>
    </row>
    <row r="145" spans="1:7" s="169" customFormat="1" ht="42">
      <c r="A145" s="782" t="s">
        <v>432</v>
      </c>
      <c r="B145" s="852" t="s">
        <v>159</v>
      </c>
      <c r="C145" s="853" t="s">
        <v>75</v>
      </c>
      <c r="D145" s="854" t="s">
        <v>328</v>
      </c>
      <c r="E145" s="812" t="s">
        <v>84</v>
      </c>
      <c r="F145" s="813">
        <f>'прил 8'!H137</f>
        <v>15000</v>
      </c>
      <c r="G145" s="813">
        <f>'прил 8'!I137</f>
        <v>15000</v>
      </c>
    </row>
    <row r="146" spans="1:7" s="169" customFormat="1" ht="42" hidden="1">
      <c r="A146" s="784" t="s">
        <v>423</v>
      </c>
      <c r="B146" s="685" t="s">
        <v>159</v>
      </c>
      <c r="C146" s="685" t="s">
        <v>75</v>
      </c>
      <c r="D146" s="806" t="s">
        <v>424</v>
      </c>
      <c r="E146" s="816"/>
      <c r="F146" s="817">
        <f>F147</f>
        <v>1532</v>
      </c>
      <c r="G146" s="817">
        <f>G147</f>
        <v>0</v>
      </c>
    </row>
    <row r="147" spans="1:7" s="169" customFormat="1" ht="77.25" customHeight="1" hidden="1">
      <c r="A147" s="781" t="s">
        <v>82</v>
      </c>
      <c r="B147" s="838" t="s">
        <v>159</v>
      </c>
      <c r="C147" s="839" t="s">
        <v>75</v>
      </c>
      <c r="D147" s="843" t="s">
        <v>424</v>
      </c>
      <c r="E147" s="816" t="s">
        <v>77</v>
      </c>
      <c r="F147" s="817">
        <f>'прил 7'!H102</f>
        <v>1532</v>
      </c>
      <c r="G147" s="817">
        <f>'прил 7'!I102</f>
        <v>0</v>
      </c>
    </row>
    <row r="148" spans="1:7" s="169" customFormat="1" ht="84.75" customHeight="1">
      <c r="A148" s="779" t="str">
        <f>'прил 11'!A147</f>
        <v>Муниципальная программа  Ивановского сельсовета Рыльского района Курской области "Поддержка субъектов малого и среднего предпринимательства на территории Ивановского сельсовета Рыльского района Курской области на 2019-2021 годы и на период до 2024 года"</v>
      </c>
      <c r="B148" s="729" t="s">
        <v>691</v>
      </c>
      <c r="C148" s="690" t="s">
        <v>316</v>
      </c>
      <c r="D148" s="837" t="s">
        <v>318</v>
      </c>
      <c r="E148" s="809"/>
      <c r="F148" s="811">
        <f>+F149</f>
        <v>3500</v>
      </c>
      <c r="G148" s="811">
        <f>+G149</f>
        <v>3500</v>
      </c>
    </row>
    <row r="149" spans="1:7" s="169" customFormat="1" ht="42">
      <c r="A149" s="785" t="s">
        <v>688</v>
      </c>
      <c r="B149" s="846" t="s">
        <v>692</v>
      </c>
      <c r="C149" s="847" t="s">
        <v>316</v>
      </c>
      <c r="D149" s="848" t="s">
        <v>318</v>
      </c>
      <c r="E149" s="818"/>
      <c r="F149" s="819">
        <f aca="true" t="shared" si="1" ref="F149:G151">F150</f>
        <v>3500</v>
      </c>
      <c r="G149" s="819">
        <f t="shared" si="1"/>
        <v>3500</v>
      </c>
    </row>
    <row r="150" spans="1:7" s="169" customFormat="1" ht="42">
      <c r="A150" s="785" t="s">
        <v>689</v>
      </c>
      <c r="B150" s="721" t="s">
        <v>692</v>
      </c>
      <c r="C150" s="721" t="s">
        <v>75</v>
      </c>
      <c r="D150" s="845" t="s">
        <v>318</v>
      </c>
      <c r="E150" s="818"/>
      <c r="F150" s="819">
        <f t="shared" si="1"/>
        <v>3500</v>
      </c>
      <c r="G150" s="819">
        <f t="shared" si="1"/>
        <v>3500</v>
      </c>
    </row>
    <row r="151" spans="1:7" s="169" customFormat="1" ht="42">
      <c r="A151" s="785" t="s">
        <v>690</v>
      </c>
      <c r="B151" s="846" t="s">
        <v>692</v>
      </c>
      <c r="C151" s="847" t="s">
        <v>75</v>
      </c>
      <c r="D151" s="848" t="s">
        <v>693</v>
      </c>
      <c r="E151" s="818"/>
      <c r="F151" s="817">
        <f t="shared" si="1"/>
        <v>3500</v>
      </c>
      <c r="G151" s="817">
        <f t="shared" si="1"/>
        <v>3500</v>
      </c>
    </row>
    <row r="152" spans="1:7" s="169" customFormat="1" ht="42">
      <c r="A152" s="782" t="s">
        <v>432</v>
      </c>
      <c r="B152" s="846" t="s">
        <v>692</v>
      </c>
      <c r="C152" s="847" t="s">
        <v>75</v>
      </c>
      <c r="D152" s="848" t="s">
        <v>693</v>
      </c>
      <c r="E152" s="820" t="s">
        <v>84</v>
      </c>
      <c r="F152" s="819">
        <f>'прил 8'!H201</f>
        <v>3500</v>
      </c>
      <c r="G152" s="819">
        <f>'прил 8'!I201</f>
        <v>3500</v>
      </c>
    </row>
    <row r="153" spans="1:7" s="169" customFormat="1" ht="60.75" hidden="1">
      <c r="A153" s="779" t="str">
        <f>'прил 11'!A152</f>
        <v>Муниципальная программа "Комплексное развитие сельских территорий Ивановского сельсовета Рыльского района Курской области"</v>
      </c>
      <c r="B153" s="690" t="s">
        <v>160</v>
      </c>
      <c r="C153" s="690" t="s">
        <v>316</v>
      </c>
      <c r="D153" s="851" t="s">
        <v>318</v>
      </c>
      <c r="E153" s="827"/>
      <c r="F153" s="811">
        <f>+F154</f>
        <v>0</v>
      </c>
      <c r="G153" s="811">
        <f>+G154</f>
        <v>0</v>
      </c>
    </row>
    <row r="154" spans="1:7" s="169" customFormat="1" ht="21" hidden="1">
      <c r="A154" s="781" t="str">
        <f>'прил 11'!A153</f>
        <v>Подпрограмма: Благоустройство сельских территорий"</v>
      </c>
      <c r="B154" s="838" t="s">
        <v>161</v>
      </c>
      <c r="C154" s="839" t="s">
        <v>316</v>
      </c>
      <c r="D154" s="843" t="s">
        <v>318</v>
      </c>
      <c r="E154" s="816"/>
      <c r="F154" s="813">
        <f>F155</f>
        <v>0</v>
      </c>
      <c r="G154" s="813">
        <f>G155</f>
        <v>0</v>
      </c>
    </row>
    <row r="155" spans="1:7" s="169" customFormat="1" ht="42" hidden="1">
      <c r="A155" s="781" t="str">
        <f>'прил 11'!A154</f>
        <v>Основное мероприятие: Обустройство площадок накопления твердых коммунальных отходов"</v>
      </c>
      <c r="B155" s="936" t="s">
        <v>161</v>
      </c>
      <c r="C155" s="685" t="s">
        <v>75</v>
      </c>
      <c r="D155" s="916" t="s">
        <v>318</v>
      </c>
      <c r="E155" s="816"/>
      <c r="F155" s="813">
        <f>F156+F158</f>
        <v>0</v>
      </c>
      <c r="G155" s="813">
        <f>G156+G158</f>
        <v>0</v>
      </c>
    </row>
    <row r="156" spans="1:7" s="169" customFormat="1" ht="21" hidden="1">
      <c r="A156" s="781" t="str">
        <f>'прил 11'!A155</f>
        <v>Обеспечение комплексного развития сельских территорий</v>
      </c>
      <c r="B156" s="838" t="s">
        <v>161</v>
      </c>
      <c r="C156" s="839" t="s">
        <v>311</v>
      </c>
      <c r="D156" s="843" t="s">
        <v>768</v>
      </c>
      <c r="E156" s="816"/>
      <c r="F156" s="813">
        <f>F157</f>
        <v>0</v>
      </c>
      <c r="G156" s="813">
        <f>G157</f>
        <v>0</v>
      </c>
    </row>
    <row r="157" spans="1:7" s="169" customFormat="1" ht="42" hidden="1">
      <c r="A157" s="781" t="str">
        <f>'прил 11'!A156</f>
        <v>Закупка товаров, работ и услуг для обеспечения государственных (муниципальных) нужд</v>
      </c>
      <c r="B157" s="936" t="s">
        <v>161</v>
      </c>
      <c r="C157" s="685" t="s">
        <v>75</v>
      </c>
      <c r="D157" s="937" t="s">
        <v>768</v>
      </c>
      <c r="E157" s="816" t="s">
        <v>84</v>
      </c>
      <c r="F157" s="813"/>
      <c r="G157" s="813"/>
    </row>
    <row r="158" spans="1:7" s="169" customFormat="1" ht="21" hidden="1">
      <c r="A158" s="781" t="str">
        <f>'прил 11'!A157</f>
        <v>Реализация комплексного развития сельских территорий</v>
      </c>
      <c r="B158" s="838" t="s">
        <v>161</v>
      </c>
      <c r="C158" s="839" t="s">
        <v>75</v>
      </c>
      <c r="D158" s="843" t="s">
        <v>732</v>
      </c>
      <c r="E158" s="816"/>
      <c r="F158" s="813">
        <f>F159</f>
        <v>0</v>
      </c>
      <c r="G158" s="813">
        <f>G159</f>
        <v>0</v>
      </c>
    </row>
    <row r="159" spans="1:7" s="169" customFormat="1" ht="42" hidden="1">
      <c r="A159" s="781" t="str">
        <f>'прил 11'!A158</f>
        <v>Закупка товаров, работ и услуг для обеспечения государственных (муниципальных) нужд</v>
      </c>
      <c r="B159" s="852" t="s">
        <v>161</v>
      </c>
      <c r="C159" s="685" t="s">
        <v>75</v>
      </c>
      <c r="D159" s="937" t="s">
        <v>732</v>
      </c>
      <c r="E159" s="816" t="s">
        <v>84</v>
      </c>
      <c r="F159" s="813">
        <v>0</v>
      </c>
      <c r="G159" s="813">
        <v>0</v>
      </c>
    </row>
    <row r="160" spans="1:7" s="270" customFormat="1" ht="40.5" hidden="1">
      <c r="A160" s="787" t="s">
        <v>553</v>
      </c>
      <c r="B160" s="835" t="s">
        <v>534</v>
      </c>
      <c r="C160" s="836"/>
      <c r="D160" s="844" t="s">
        <v>138</v>
      </c>
      <c r="E160" s="821"/>
      <c r="F160" s="822">
        <f>F161</f>
        <v>0</v>
      </c>
      <c r="G160" s="822">
        <f>G161</f>
        <v>0</v>
      </c>
    </row>
    <row r="161" spans="1:7" s="169" customFormat="1" ht="42" hidden="1">
      <c r="A161" s="791" t="s">
        <v>521</v>
      </c>
      <c r="B161" s="685" t="s">
        <v>535</v>
      </c>
      <c r="C161" s="685" t="s">
        <v>316</v>
      </c>
      <c r="D161" s="807" t="s">
        <v>318</v>
      </c>
      <c r="E161" s="823"/>
      <c r="F161" s="824">
        <f>F162</f>
        <v>0</v>
      </c>
      <c r="G161" s="824">
        <f>G162</f>
        <v>0</v>
      </c>
    </row>
    <row r="162" spans="1:7" s="169" customFormat="1" ht="63" hidden="1">
      <c r="A162" s="784" t="s">
        <v>522</v>
      </c>
      <c r="B162" s="838" t="s">
        <v>535</v>
      </c>
      <c r="C162" s="839" t="s">
        <v>75</v>
      </c>
      <c r="D162" s="843" t="s">
        <v>318</v>
      </c>
      <c r="E162" s="816"/>
      <c r="F162" s="817">
        <f>F163+F165</f>
        <v>0</v>
      </c>
      <c r="G162" s="817">
        <f>G163+G165</f>
        <v>0</v>
      </c>
    </row>
    <row r="163" spans="1:7" s="169" customFormat="1" ht="21" hidden="1">
      <c r="A163" s="784" t="s">
        <v>523</v>
      </c>
      <c r="B163" s="681" t="s">
        <v>535</v>
      </c>
      <c r="C163" s="681" t="s">
        <v>75</v>
      </c>
      <c r="D163" s="799" t="s">
        <v>524</v>
      </c>
      <c r="E163" s="816"/>
      <c r="F163" s="817">
        <f>+F164</f>
        <v>0</v>
      </c>
      <c r="G163" s="817">
        <f>+G164</f>
        <v>0</v>
      </c>
    </row>
    <row r="164" spans="1:7" s="169" customFormat="1" ht="42" hidden="1">
      <c r="A164" s="782" t="s">
        <v>432</v>
      </c>
      <c r="B164" s="685" t="s">
        <v>535</v>
      </c>
      <c r="C164" s="685" t="s">
        <v>75</v>
      </c>
      <c r="D164" s="807" t="s">
        <v>524</v>
      </c>
      <c r="E164" s="812" t="s">
        <v>84</v>
      </c>
      <c r="F164" s="813">
        <f>'прил 7'!H239</f>
        <v>0</v>
      </c>
      <c r="G164" s="813">
        <f>'прил 7'!I239</f>
        <v>0</v>
      </c>
    </row>
    <row r="165" spans="1:7" s="169" customFormat="1" ht="21" hidden="1">
      <c r="A165" s="784" t="str">
        <f>'прил 7'!A240</f>
        <v>Реализация программ формирования современной городской среды</v>
      </c>
      <c r="B165" s="838" t="s">
        <v>535</v>
      </c>
      <c r="C165" s="839" t="s">
        <v>75</v>
      </c>
      <c r="D165" s="843" t="s">
        <v>525</v>
      </c>
      <c r="E165" s="816"/>
      <c r="F165" s="817">
        <f>F166</f>
        <v>0</v>
      </c>
      <c r="G165" s="817">
        <f>G166</f>
        <v>0</v>
      </c>
    </row>
    <row r="166" spans="1:7" s="169" customFormat="1" ht="42" hidden="1">
      <c r="A166" s="782" t="s">
        <v>432</v>
      </c>
      <c r="B166" s="685" t="s">
        <v>535</v>
      </c>
      <c r="C166" s="685" t="s">
        <v>75</v>
      </c>
      <c r="D166" s="807" t="s">
        <v>525</v>
      </c>
      <c r="E166" s="812" t="s">
        <v>84</v>
      </c>
      <c r="F166" s="817">
        <f>'прил 8'!H251</f>
        <v>0</v>
      </c>
      <c r="G166" s="817">
        <f>'прил 8'!I251</f>
        <v>0</v>
      </c>
    </row>
    <row r="167" spans="1:7" s="169" customFormat="1" ht="20.25">
      <c r="A167" s="792" t="s">
        <v>163</v>
      </c>
      <c r="B167" s="835" t="s">
        <v>162</v>
      </c>
      <c r="C167" s="836" t="s">
        <v>316</v>
      </c>
      <c r="D167" s="855" t="s">
        <v>318</v>
      </c>
      <c r="E167" s="827"/>
      <c r="F167" s="828">
        <f aca="true" t="shared" si="2" ref="F167:G169">+F168</f>
        <v>810000</v>
      </c>
      <c r="G167" s="828">
        <f t="shared" si="2"/>
        <v>810000</v>
      </c>
    </row>
    <row r="168" spans="1:7" ht="21">
      <c r="A168" s="784" t="s">
        <v>165</v>
      </c>
      <c r="B168" s="685" t="s">
        <v>164</v>
      </c>
      <c r="C168" s="685" t="s">
        <v>316</v>
      </c>
      <c r="D168" s="806" t="s">
        <v>318</v>
      </c>
      <c r="E168" s="816"/>
      <c r="F168" s="817">
        <f t="shared" si="2"/>
        <v>810000</v>
      </c>
      <c r="G168" s="817">
        <f t="shared" si="2"/>
        <v>810000</v>
      </c>
    </row>
    <row r="169" spans="1:7" ht="42">
      <c r="A169" s="784" t="s">
        <v>142</v>
      </c>
      <c r="B169" s="838" t="s">
        <v>164</v>
      </c>
      <c r="C169" s="839" t="s">
        <v>316</v>
      </c>
      <c r="D169" s="843" t="s">
        <v>317</v>
      </c>
      <c r="E169" s="816"/>
      <c r="F169" s="817">
        <f t="shared" si="2"/>
        <v>810000</v>
      </c>
      <c r="G169" s="817">
        <f t="shared" si="2"/>
        <v>810000</v>
      </c>
    </row>
    <row r="170" spans="1:7" ht="84.75" customHeight="1">
      <c r="A170" s="781" t="s">
        <v>82</v>
      </c>
      <c r="B170" s="685" t="s">
        <v>164</v>
      </c>
      <c r="C170" s="685" t="s">
        <v>316</v>
      </c>
      <c r="D170" s="806" t="s">
        <v>317</v>
      </c>
      <c r="E170" s="816" t="s">
        <v>77</v>
      </c>
      <c r="F170" s="817">
        <f>'прил 8'!H19</f>
        <v>810000</v>
      </c>
      <c r="G170" s="817">
        <f>'прил 8'!I19</f>
        <v>810000</v>
      </c>
    </row>
    <row r="171" spans="1:7" ht="20.25">
      <c r="A171" s="792" t="s">
        <v>167</v>
      </c>
      <c r="B171" s="835" t="s">
        <v>166</v>
      </c>
      <c r="C171" s="836" t="s">
        <v>316</v>
      </c>
      <c r="D171" s="855" t="s">
        <v>318</v>
      </c>
      <c r="E171" s="827"/>
      <c r="F171" s="828">
        <f>+F172</f>
        <v>1781040</v>
      </c>
      <c r="G171" s="828">
        <f>+G172</f>
        <v>1781040</v>
      </c>
    </row>
    <row r="172" spans="1:7" ht="21">
      <c r="A172" s="784" t="s">
        <v>169</v>
      </c>
      <c r="B172" s="685" t="s">
        <v>168</v>
      </c>
      <c r="C172" s="685" t="s">
        <v>316</v>
      </c>
      <c r="D172" s="806" t="s">
        <v>318</v>
      </c>
      <c r="E172" s="816"/>
      <c r="F172" s="817">
        <f>+F173</f>
        <v>1781040</v>
      </c>
      <c r="G172" s="817">
        <f>+G173</f>
        <v>1781040</v>
      </c>
    </row>
    <row r="173" spans="1:7" ht="42">
      <c r="A173" s="784" t="s">
        <v>142</v>
      </c>
      <c r="B173" s="838" t="s">
        <v>168</v>
      </c>
      <c r="C173" s="839" t="s">
        <v>316</v>
      </c>
      <c r="D173" s="843" t="s">
        <v>317</v>
      </c>
      <c r="E173" s="816"/>
      <c r="F173" s="817">
        <f>SUM(F174:F176)</f>
        <v>1781040</v>
      </c>
      <c r="G173" s="817">
        <f>SUM(G174:G176)</f>
        <v>1781040</v>
      </c>
    </row>
    <row r="174" spans="1:7" ht="83.25" customHeight="1">
      <c r="A174" s="781" t="s">
        <v>82</v>
      </c>
      <c r="B174" s="685" t="s">
        <v>168</v>
      </c>
      <c r="C174" s="685" t="s">
        <v>316</v>
      </c>
      <c r="D174" s="806" t="s">
        <v>317</v>
      </c>
      <c r="E174" s="816" t="s">
        <v>77</v>
      </c>
      <c r="F174" s="817">
        <f>'прил 8'!H24</f>
        <v>1732618</v>
      </c>
      <c r="G174" s="817">
        <f>'прил 8'!I24</f>
        <v>1732618</v>
      </c>
    </row>
    <row r="175" spans="1:7" ht="42">
      <c r="A175" s="782" t="s">
        <v>432</v>
      </c>
      <c r="B175" s="838" t="s">
        <v>168</v>
      </c>
      <c r="C175" s="839" t="s">
        <v>316</v>
      </c>
      <c r="D175" s="843" t="s">
        <v>317</v>
      </c>
      <c r="E175" s="816" t="s">
        <v>84</v>
      </c>
      <c r="F175" s="817">
        <f>'прил 8'!H25</f>
        <v>25000</v>
      </c>
      <c r="G175" s="817">
        <f>'прил 8'!I25</f>
        <v>25000</v>
      </c>
    </row>
    <row r="176" spans="1:7" ht="21">
      <c r="A176" s="782" t="s">
        <v>85</v>
      </c>
      <c r="B176" s="685" t="s">
        <v>168</v>
      </c>
      <c r="C176" s="685" t="s">
        <v>316</v>
      </c>
      <c r="D176" s="806" t="s">
        <v>317</v>
      </c>
      <c r="E176" s="816" t="s">
        <v>86</v>
      </c>
      <c r="F176" s="817">
        <f>'прил 8'!H26</f>
        <v>23422</v>
      </c>
      <c r="G176" s="817">
        <f>'прил 8'!I26</f>
        <v>23422</v>
      </c>
    </row>
    <row r="177" spans="1:7" ht="40.5">
      <c r="A177" s="792" t="s">
        <v>171</v>
      </c>
      <c r="B177" s="835" t="s">
        <v>170</v>
      </c>
      <c r="C177" s="836" t="s">
        <v>316</v>
      </c>
      <c r="D177" s="855" t="s">
        <v>318</v>
      </c>
      <c r="E177" s="827"/>
      <c r="F177" s="828">
        <f>F178</f>
        <v>36000</v>
      </c>
      <c r="G177" s="828">
        <f>G178</f>
        <v>36000</v>
      </c>
    </row>
    <row r="178" spans="1:7" ht="21">
      <c r="A178" s="793" t="s">
        <v>177</v>
      </c>
      <c r="B178" s="685" t="s">
        <v>176</v>
      </c>
      <c r="C178" s="685" t="s">
        <v>316</v>
      </c>
      <c r="D178" s="806" t="s">
        <v>318</v>
      </c>
      <c r="E178" s="816"/>
      <c r="F178" s="817">
        <f>+F179</f>
        <v>36000</v>
      </c>
      <c r="G178" s="817">
        <f>+G179</f>
        <v>36000</v>
      </c>
    </row>
    <row r="179" spans="1:7" ht="42">
      <c r="A179" s="794" t="s">
        <v>599</v>
      </c>
      <c r="B179" s="838" t="s">
        <v>176</v>
      </c>
      <c r="C179" s="839" t="s">
        <v>316</v>
      </c>
      <c r="D179" s="856" t="s">
        <v>600</v>
      </c>
      <c r="E179" s="816"/>
      <c r="F179" s="817">
        <f>F180</f>
        <v>36000</v>
      </c>
      <c r="G179" s="817">
        <f>G180</f>
        <v>36000</v>
      </c>
    </row>
    <row r="180" spans="1:7" ht="21">
      <c r="A180" s="795" t="s">
        <v>88</v>
      </c>
      <c r="B180" s="838" t="s">
        <v>176</v>
      </c>
      <c r="C180" s="839" t="s">
        <v>316</v>
      </c>
      <c r="D180" s="856" t="s">
        <v>600</v>
      </c>
      <c r="E180" s="816" t="s">
        <v>89</v>
      </c>
      <c r="F180" s="817">
        <f>'прил 8'!H31</f>
        <v>36000</v>
      </c>
      <c r="G180" s="817">
        <f>'прил 8'!I31</f>
        <v>36000</v>
      </c>
    </row>
    <row r="181" spans="1:7" ht="42" hidden="1">
      <c r="A181" s="782" t="s">
        <v>432</v>
      </c>
      <c r="B181" s="685" t="s">
        <v>172</v>
      </c>
      <c r="C181" s="685" t="s">
        <v>316</v>
      </c>
      <c r="D181" s="806" t="s">
        <v>317</v>
      </c>
      <c r="E181" s="816" t="s">
        <v>84</v>
      </c>
      <c r="F181" s="817">
        <f>'прил 7'!H31</f>
        <v>0</v>
      </c>
      <c r="G181" s="817">
        <f>'прил 7'!I31</f>
        <v>0</v>
      </c>
    </row>
    <row r="182" spans="1:7" ht="20.25">
      <c r="A182" s="779" t="s">
        <v>181</v>
      </c>
      <c r="B182" s="830" t="s">
        <v>180</v>
      </c>
      <c r="C182" s="836" t="s">
        <v>316</v>
      </c>
      <c r="D182" s="844" t="s">
        <v>318</v>
      </c>
      <c r="E182" s="809"/>
      <c r="F182" s="811">
        <f>F183+F193</f>
        <v>309811</v>
      </c>
      <c r="G182" s="811">
        <f>G183+G193</f>
        <v>318706</v>
      </c>
    </row>
    <row r="183" spans="1:7" ht="21">
      <c r="A183" s="781" t="s">
        <v>183</v>
      </c>
      <c r="B183" s="776" t="s">
        <v>182</v>
      </c>
      <c r="C183" s="685" t="s">
        <v>316</v>
      </c>
      <c r="D183" s="807" t="s">
        <v>318</v>
      </c>
      <c r="E183" s="812"/>
      <c r="F183" s="813">
        <f>F184+F186+F190+F188</f>
        <v>309811</v>
      </c>
      <c r="G183" s="813">
        <f>G184+G186+G190+G188</f>
        <v>318706</v>
      </c>
    </row>
    <row r="184" spans="1:7" ht="21">
      <c r="A184" s="782" t="s">
        <v>307</v>
      </c>
      <c r="B184" s="842" t="s">
        <v>182</v>
      </c>
      <c r="C184" s="839" t="s">
        <v>316</v>
      </c>
      <c r="D184" s="840" t="s">
        <v>322</v>
      </c>
      <c r="E184" s="812"/>
      <c r="F184" s="813">
        <f>F185</f>
        <v>56000</v>
      </c>
      <c r="G184" s="813">
        <f>G185</f>
        <v>56000</v>
      </c>
    </row>
    <row r="185" spans="1:7" ht="42">
      <c r="A185" s="782" t="s">
        <v>432</v>
      </c>
      <c r="B185" s="776" t="s">
        <v>182</v>
      </c>
      <c r="C185" s="685" t="s">
        <v>316</v>
      </c>
      <c r="D185" s="807" t="s">
        <v>322</v>
      </c>
      <c r="E185" s="812" t="s">
        <v>84</v>
      </c>
      <c r="F185" s="813">
        <f>'прил 8'!H107</f>
        <v>56000</v>
      </c>
      <c r="G185" s="813">
        <f>'прил 8'!I107</f>
        <v>56000</v>
      </c>
    </row>
    <row r="186" spans="1:7" ht="21">
      <c r="A186" s="782" t="s">
        <v>246</v>
      </c>
      <c r="B186" s="842" t="s">
        <v>182</v>
      </c>
      <c r="C186" s="839" t="s">
        <v>316</v>
      </c>
      <c r="D186" s="840" t="s">
        <v>323</v>
      </c>
      <c r="E186" s="812"/>
      <c r="F186" s="813">
        <f>F187</f>
        <v>15000</v>
      </c>
      <c r="G186" s="813">
        <f>G187</f>
        <v>15000</v>
      </c>
    </row>
    <row r="187" spans="1:7" ht="42">
      <c r="A187" s="782" t="s">
        <v>432</v>
      </c>
      <c r="B187" s="776" t="s">
        <v>182</v>
      </c>
      <c r="C187" s="685" t="s">
        <v>316</v>
      </c>
      <c r="D187" s="807" t="s">
        <v>323</v>
      </c>
      <c r="E187" s="812" t="s">
        <v>84</v>
      </c>
      <c r="F187" s="813">
        <f>'прил 8'!H109</f>
        <v>15000</v>
      </c>
      <c r="G187" s="813">
        <f>'прил 8'!I109</f>
        <v>15000</v>
      </c>
    </row>
    <row r="188" spans="1:7" ht="42">
      <c r="A188" s="784" t="s">
        <v>550</v>
      </c>
      <c r="B188" s="838" t="s">
        <v>182</v>
      </c>
      <c r="C188" s="839" t="s">
        <v>316</v>
      </c>
      <c r="D188" s="843" t="s">
        <v>551</v>
      </c>
      <c r="E188" s="816"/>
      <c r="F188" s="817">
        <f>SUM(F189:F189)</f>
        <v>13340</v>
      </c>
      <c r="G188" s="817">
        <f>SUM(G189:G189)</f>
        <v>13340</v>
      </c>
    </row>
    <row r="189" spans="1:7" ht="21">
      <c r="A189" s="782" t="s">
        <v>88</v>
      </c>
      <c r="B189" s="685" t="s">
        <v>182</v>
      </c>
      <c r="C189" s="685" t="s">
        <v>316</v>
      </c>
      <c r="D189" s="806" t="s">
        <v>551</v>
      </c>
      <c r="E189" s="816" t="s">
        <v>89</v>
      </c>
      <c r="F189" s="817">
        <f>'прил 8'!H49</f>
        <v>13340</v>
      </c>
      <c r="G189" s="817">
        <f>'прил 8'!I49</f>
        <v>13340</v>
      </c>
    </row>
    <row r="190" spans="1:7" ht="42">
      <c r="A190" s="786" t="s">
        <v>184</v>
      </c>
      <c r="B190" s="838" t="s">
        <v>182</v>
      </c>
      <c r="C190" s="839" t="s">
        <v>316</v>
      </c>
      <c r="D190" s="840" t="s">
        <v>325</v>
      </c>
      <c r="E190" s="823"/>
      <c r="F190" s="813">
        <f>F191+F192</f>
        <v>225471</v>
      </c>
      <c r="G190" s="813">
        <f>G191+G192</f>
        <v>234366</v>
      </c>
    </row>
    <row r="191" spans="1:7" ht="81.75" customHeight="1">
      <c r="A191" s="781" t="s">
        <v>82</v>
      </c>
      <c r="B191" s="838" t="s">
        <v>182</v>
      </c>
      <c r="C191" s="839" t="s">
        <v>316</v>
      </c>
      <c r="D191" s="840" t="s">
        <v>325</v>
      </c>
      <c r="E191" s="812" t="s">
        <v>77</v>
      </c>
      <c r="F191" s="813">
        <f>'прил 8'!H121</f>
        <v>225471</v>
      </c>
      <c r="G191" s="813">
        <f>'прил 8'!I121</f>
        <v>234366</v>
      </c>
    </row>
    <row r="192" spans="1:7" ht="42" hidden="1">
      <c r="A192" s="781" t="s">
        <v>432</v>
      </c>
      <c r="B192" s="681" t="s">
        <v>182</v>
      </c>
      <c r="C192" s="681" t="s">
        <v>316</v>
      </c>
      <c r="D192" s="805" t="s">
        <v>325</v>
      </c>
      <c r="E192" s="812" t="s">
        <v>84</v>
      </c>
      <c r="F192" s="813">
        <f>'прил 7'!H121</f>
        <v>0</v>
      </c>
      <c r="G192" s="813">
        <f>'прил 7'!I121</f>
        <v>0</v>
      </c>
    </row>
    <row r="193" spans="1:7" ht="21" hidden="1">
      <c r="A193" s="784" t="s">
        <v>186</v>
      </c>
      <c r="B193" s="663" t="s">
        <v>185</v>
      </c>
      <c r="C193" s="663"/>
      <c r="D193" s="804" t="s">
        <v>318</v>
      </c>
      <c r="E193" s="816"/>
      <c r="F193" s="817">
        <f>+F194</f>
        <v>0</v>
      </c>
      <c r="G193" s="817">
        <f>+G194</f>
        <v>0</v>
      </c>
    </row>
    <row r="194" spans="1:7" ht="21" hidden="1">
      <c r="A194" s="784" t="s">
        <v>188</v>
      </c>
      <c r="B194" s="663" t="s">
        <v>185</v>
      </c>
      <c r="C194" s="663"/>
      <c r="D194" s="804" t="s">
        <v>549</v>
      </c>
      <c r="E194" s="816"/>
      <c r="F194" s="817">
        <f>+F195</f>
        <v>0</v>
      </c>
      <c r="G194" s="817">
        <f>+G195</f>
        <v>0</v>
      </c>
    </row>
    <row r="195" spans="1:7" ht="21" hidden="1">
      <c r="A195" s="782" t="s">
        <v>83</v>
      </c>
      <c r="B195" s="684" t="s">
        <v>185</v>
      </c>
      <c r="C195" s="684"/>
      <c r="D195" s="803" t="s">
        <v>549</v>
      </c>
      <c r="E195" s="812" t="s">
        <v>84</v>
      </c>
      <c r="F195" s="829">
        <v>0</v>
      </c>
      <c r="G195" s="829">
        <v>0</v>
      </c>
    </row>
    <row r="196" spans="1:7" s="1017" customFormat="1" ht="20.25">
      <c r="A196" s="780" t="str">
        <f>'прил 11'!A201</f>
        <v>Резервные фонды органов местного самоуправления</v>
      </c>
      <c r="B196" s="690" t="s">
        <v>189</v>
      </c>
      <c r="C196" s="690" t="s">
        <v>316</v>
      </c>
      <c r="D196" s="851" t="s">
        <v>318</v>
      </c>
      <c r="E196" s="809"/>
      <c r="F196" s="1016">
        <v>30000</v>
      </c>
      <c r="G196" s="1016">
        <v>30000</v>
      </c>
    </row>
    <row r="197" spans="1:7" ht="21">
      <c r="A197" s="782" t="str">
        <f>'прил 11'!A202</f>
        <v>Резервные фонды </v>
      </c>
      <c r="B197" s="685" t="s">
        <v>190</v>
      </c>
      <c r="C197" s="685" t="s">
        <v>316</v>
      </c>
      <c r="D197" s="806" t="s">
        <v>318</v>
      </c>
      <c r="E197" s="812"/>
      <c r="F197" s="829">
        <v>30000</v>
      </c>
      <c r="G197" s="829">
        <v>30000</v>
      </c>
    </row>
    <row r="198" spans="1:7" ht="21">
      <c r="A198" s="782" t="str">
        <f>'прил 11'!A203</f>
        <v>Резервный фонд местной администрации</v>
      </c>
      <c r="B198" s="685" t="s">
        <v>190</v>
      </c>
      <c r="C198" s="685" t="s">
        <v>316</v>
      </c>
      <c r="D198" s="806" t="s">
        <v>928</v>
      </c>
      <c r="E198" s="812"/>
      <c r="F198" s="829">
        <v>30000</v>
      </c>
      <c r="G198" s="829">
        <v>30000</v>
      </c>
    </row>
    <row r="199" spans="1:7" ht="21">
      <c r="A199" s="782" t="str">
        <f>'прил 11'!A204</f>
        <v>Иные бюджетные ассигнования</v>
      </c>
      <c r="B199" s="685" t="s">
        <v>190</v>
      </c>
      <c r="C199" s="685" t="s">
        <v>316</v>
      </c>
      <c r="D199" s="806" t="s">
        <v>928</v>
      </c>
      <c r="E199" s="812" t="s">
        <v>86</v>
      </c>
      <c r="F199" s="829">
        <v>30000</v>
      </c>
      <c r="G199" s="829">
        <v>30000</v>
      </c>
    </row>
    <row r="200" spans="1:7" ht="40.5">
      <c r="A200" s="787" t="s">
        <v>228</v>
      </c>
      <c r="B200" s="835" t="s">
        <v>227</v>
      </c>
      <c r="C200" s="836" t="s">
        <v>316</v>
      </c>
      <c r="D200" s="844" t="s">
        <v>318</v>
      </c>
      <c r="E200" s="809"/>
      <c r="F200" s="811">
        <f>+F201</f>
        <v>3396143</v>
      </c>
      <c r="G200" s="811">
        <f>+G201</f>
        <v>3432647</v>
      </c>
    </row>
    <row r="201" spans="1:7" ht="84">
      <c r="A201" s="786" t="s">
        <v>229</v>
      </c>
      <c r="B201" s="685" t="s">
        <v>230</v>
      </c>
      <c r="C201" s="685" t="s">
        <v>316</v>
      </c>
      <c r="D201" s="807" t="s">
        <v>318</v>
      </c>
      <c r="E201" s="812"/>
      <c r="F201" s="813">
        <f>+F202</f>
        <v>3396143</v>
      </c>
      <c r="G201" s="813">
        <f>+G202</f>
        <v>3432647</v>
      </c>
    </row>
    <row r="202" spans="1:7" ht="42">
      <c r="A202" s="782" t="s">
        <v>140</v>
      </c>
      <c r="B202" s="838" t="s">
        <v>230</v>
      </c>
      <c r="C202" s="839" t="s">
        <v>316</v>
      </c>
      <c r="D202" s="840" t="s">
        <v>324</v>
      </c>
      <c r="E202" s="812"/>
      <c r="F202" s="813">
        <f>SUM(F203:F205)</f>
        <v>3396143</v>
      </c>
      <c r="G202" s="813">
        <f>SUM(G203:G205)</f>
        <v>3432647</v>
      </c>
    </row>
    <row r="203" spans="1:7" ht="79.5" customHeight="1">
      <c r="A203" s="781" t="s">
        <v>82</v>
      </c>
      <c r="B203" s="685" t="s">
        <v>230</v>
      </c>
      <c r="C203" s="685" t="s">
        <v>316</v>
      </c>
      <c r="D203" s="807" t="s">
        <v>324</v>
      </c>
      <c r="E203" s="812" t="s">
        <v>77</v>
      </c>
      <c r="F203" s="813">
        <f>'прил 8'!H113</f>
        <v>3065559</v>
      </c>
      <c r="G203" s="813">
        <f>'прил 8'!I113</f>
        <v>3065559</v>
      </c>
    </row>
    <row r="204" spans="1:7" ht="42">
      <c r="A204" s="782" t="s">
        <v>432</v>
      </c>
      <c r="B204" s="838" t="s">
        <v>230</v>
      </c>
      <c r="C204" s="839" t="s">
        <v>316</v>
      </c>
      <c r="D204" s="840" t="s">
        <v>324</v>
      </c>
      <c r="E204" s="812" t="s">
        <v>84</v>
      </c>
      <c r="F204" s="813">
        <f>'прил 8'!H114</f>
        <v>325864</v>
      </c>
      <c r="G204" s="813">
        <f>'прил 8'!I114</f>
        <v>362368</v>
      </c>
    </row>
    <row r="205" spans="1:7" ht="21">
      <c r="A205" s="782" t="s">
        <v>85</v>
      </c>
      <c r="B205" s="838" t="s">
        <v>230</v>
      </c>
      <c r="C205" s="839" t="s">
        <v>316</v>
      </c>
      <c r="D205" s="840" t="s">
        <v>324</v>
      </c>
      <c r="E205" s="812" t="s">
        <v>86</v>
      </c>
      <c r="F205" s="813">
        <f>'прил 8'!H115</f>
        <v>4720</v>
      </c>
      <c r="G205" s="813">
        <f>'прил 8'!I115</f>
        <v>4720</v>
      </c>
    </row>
    <row r="206" spans="2:4" ht="18">
      <c r="B206" s="709"/>
      <c r="C206" s="13"/>
      <c r="D206" s="442"/>
    </row>
  </sheetData>
  <sheetProtection/>
  <mergeCells count="8">
    <mergeCell ref="A8:G8"/>
    <mergeCell ref="A7:F7"/>
    <mergeCell ref="A1:G1"/>
    <mergeCell ref="A2:G2"/>
    <mergeCell ref="A3:G3"/>
    <mergeCell ref="A4:G4"/>
    <mergeCell ref="A5:G5"/>
    <mergeCell ref="A6:G6"/>
  </mergeCells>
  <printOptions/>
  <pageMargins left="0.7086614173228347" right="0.1968503937007874" top="0.3937007874015748" bottom="0.31496062992125984" header="0.31496062992125984" footer="0.2362204724409449"/>
  <pageSetup blackAndWhite="1" fitToHeight="10" fitToWidth="1" horizontalDpi="600" verticalDpi="600" orientation="portrait" paperSize="9" scale="52"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D27"/>
  <sheetViews>
    <sheetView zoomScalePageLayoutView="0" workbookViewId="0" topLeftCell="A1">
      <selection activeCell="C14" sqref="C14"/>
    </sheetView>
  </sheetViews>
  <sheetFormatPr defaultColWidth="9.140625" defaultRowHeight="15"/>
  <cols>
    <col min="2" max="2" width="46.421875" style="37" customWidth="1"/>
    <col min="3" max="3" width="21.8515625" style="37" customWidth="1"/>
    <col min="4" max="4" width="26.28125" style="37" customWidth="1"/>
  </cols>
  <sheetData>
    <row r="1" spans="1:4" ht="15">
      <c r="A1" s="1023" t="s">
        <v>873</v>
      </c>
      <c r="B1" s="1023"/>
      <c r="C1" s="1023"/>
      <c r="D1" s="1023"/>
    </row>
    <row r="2" spans="1:4" ht="15">
      <c r="A2" s="1023" t="s">
        <v>210</v>
      </c>
      <c r="B2" s="1023"/>
      <c r="C2" s="1023"/>
      <c r="D2" s="1023"/>
    </row>
    <row r="3" spans="1:4" ht="15">
      <c r="A3" s="1023" t="s">
        <v>930</v>
      </c>
      <c r="B3" s="1023"/>
      <c r="C3" s="1023"/>
      <c r="D3" s="1023"/>
    </row>
    <row r="4" spans="1:4" ht="15">
      <c r="A4" s="1019" t="s">
        <v>369</v>
      </c>
      <c r="B4" s="1019"/>
      <c r="C4" s="1019"/>
      <c r="D4" s="1019"/>
    </row>
    <row r="5" spans="1:4" ht="15">
      <c r="A5" s="1019" t="s">
        <v>773</v>
      </c>
      <c r="B5" s="1019"/>
      <c r="C5" s="1019"/>
      <c r="D5" s="1019"/>
    </row>
    <row r="6" spans="1:4" ht="14.25" hidden="1">
      <c r="A6" s="1085" t="s">
        <v>874</v>
      </c>
      <c r="B6" s="1085"/>
      <c r="C6" s="1085"/>
      <c r="D6" s="1085"/>
    </row>
    <row r="7" spans="1:4" ht="14.25">
      <c r="A7" s="977"/>
      <c r="B7" s="978"/>
      <c r="C7" s="978"/>
      <c r="D7" s="979"/>
    </row>
    <row r="8" spans="1:4" ht="15">
      <c r="A8" s="1080" t="s">
        <v>394</v>
      </c>
      <c r="B8" s="1080"/>
      <c r="C8" s="1080"/>
      <c r="D8" s="1080"/>
    </row>
    <row r="9" spans="1:4" ht="34.5" customHeight="1">
      <c r="A9" s="1081" t="s">
        <v>902</v>
      </c>
      <c r="B9" s="1081"/>
      <c r="C9" s="1081"/>
      <c r="D9" s="1081"/>
    </row>
    <row r="10" spans="1:4" ht="17.25">
      <c r="A10" s="980"/>
      <c r="B10" s="982"/>
      <c r="C10" s="982"/>
      <c r="D10" s="979"/>
    </row>
    <row r="11" spans="1:4" ht="15">
      <c r="A11" s="980"/>
      <c r="B11" s="981"/>
      <c r="C11" s="981"/>
      <c r="D11" s="979"/>
    </row>
    <row r="12" spans="1:4" ht="31.5" customHeight="1">
      <c r="A12" s="977"/>
      <c r="B12" s="983" t="s">
        <v>395</v>
      </c>
      <c r="C12" s="983"/>
      <c r="D12" s="979"/>
    </row>
    <row r="13" spans="1:4" ht="15">
      <c r="A13" s="984"/>
      <c r="B13" s="978"/>
      <c r="C13" s="978"/>
      <c r="D13" s="985"/>
    </row>
    <row r="14" spans="1:4" ht="46.5">
      <c r="A14" s="986" t="s">
        <v>397</v>
      </c>
      <c r="B14" s="986" t="s">
        <v>398</v>
      </c>
      <c r="C14" s="986" t="s">
        <v>878</v>
      </c>
      <c r="D14" s="987" t="s">
        <v>875</v>
      </c>
    </row>
    <row r="15" spans="1:4" ht="15">
      <c r="A15" s="986">
        <v>1</v>
      </c>
      <c r="B15" s="988" t="s">
        <v>399</v>
      </c>
      <c r="C15" s="987">
        <v>0</v>
      </c>
      <c r="D15" s="987" t="s">
        <v>400</v>
      </c>
    </row>
    <row r="16" spans="1:4" ht="51.75" customHeight="1">
      <c r="A16" s="986">
        <v>2</v>
      </c>
      <c r="B16" s="988" t="s">
        <v>876</v>
      </c>
      <c r="C16" s="987">
        <v>0</v>
      </c>
      <c r="D16" s="987" t="s">
        <v>400</v>
      </c>
    </row>
    <row r="17" spans="1:4" ht="15">
      <c r="A17" s="986">
        <v>3</v>
      </c>
      <c r="B17" s="988" t="s">
        <v>402</v>
      </c>
      <c r="C17" s="987">
        <v>0</v>
      </c>
      <c r="D17" s="987" t="s">
        <v>400</v>
      </c>
    </row>
    <row r="18" spans="1:4" ht="15">
      <c r="A18" s="986"/>
      <c r="B18" s="988" t="s">
        <v>403</v>
      </c>
      <c r="C18" s="987">
        <f>C17+C16+C15</f>
        <v>0</v>
      </c>
      <c r="D18" s="987" t="s">
        <v>400</v>
      </c>
    </row>
    <row r="19" spans="1:4" ht="15">
      <c r="A19" s="984"/>
      <c r="B19" s="978"/>
      <c r="C19" s="978"/>
      <c r="D19" s="979"/>
    </row>
    <row r="20" spans="1:4" ht="15">
      <c r="A20" s="984"/>
      <c r="B20" s="978"/>
      <c r="C20" s="978"/>
      <c r="D20" s="979"/>
    </row>
    <row r="21" spans="1:4" ht="22.5" customHeight="1">
      <c r="A21" s="984"/>
      <c r="B21" s="1082" t="s">
        <v>404</v>
      </c>
      <c r="C21" s="1082"/>
      <c r="D21" s="979"/>
    </row>
    <row r="22" spans="1:4" ht="15">
      <c r="A22" s="984"/>
      <c r="B22" s="978"/>
      <c r="C22" s="978"/>
      <c r="D22" s="979"/>
    </row>
    <row r="23" spans="1:4" ht="47.25" customHeight="1">
      <c r="A23" s="986" t="s">
        <v>397</v>
      </c>
      <c r="B23" s="986" t="s">
        <v>398</v>
      </c>
      <c r="C23" s="1083" t="s">
        <v>903</v>
      </c>
      <c r="D23" s="1084"/>
    </row>
    <row r="24" spans="1:4" ht="15">
      <c r="A24" s="986">
        <v>1</v>
      </c>
      <c r="B24" s="988" t="s">
        <v>399</v>
      </c>
      <c r="C24" s="1078">
        <v>0</v>
      </c>
      <c r="D24" s="1079"/>
    </row>
    <row r="25" spans="1:4" ht="49.5" customHeight="1">
      <c r="A25" s="986">
        <v>2</v>
      </c>
      <c r="B25" s="988" t="s">
        <v>876</v>
      </c>
      <c r="C25" s="1078">
        <v>0</v>
      </c>
      <c r="D25" s="1079"/>
    </row>
    <row r="26" spans="1:4" ht="15">
      <c r="A26" s="986">
        <v>3</v>
      </c>
      <c r="B26" s="988" t="s">
        <v>402</v>
      </c>
      <c r="C26" s="1078">
        <v>0</v>
      </c>
      <c r="D26" s="1079"/>
    </row>
    <row r="27" spans="1:4" ht="15">
      <c r="A27" s="986"/>
      <c r="B27" s="988" t="s">
        <v>403</v>
      </c>
      <c r="C27" s="1078">
        <f>+D25</f>
        <v>0</v>
      </c>
      <c r="D27" s="1079"/>
    </row>
  </sheetData>
  <sheetProtection/>
  <mergeCells count="14">
    <mergeCell ref="A1:D1"/>
    <mergeCell ref="A2:D2"/>
    <mergeCell ref="A3:D3"/>
    <mergeCell ref="A4:D4"/>
    <mergeCell ref="A5:D5"/>
    <mergeCell ref="A6:D6"/>
    <mergeCell ref="C26:D26"/>
    <mergeCell ref="C27:D27"/>
    <mergeCell ref="A8:D8"/>
    <mergeCell ref="A9:D9"/>
    <mergeCell ref="B21:C21"/>
    <mergeCell ref="C23:D23"/>
    <mergeCell ref="C24:D24"/>
    <mergeCell ref="C25:D25"/>
  </mergeCells>
  <printOptions/>
  <pageMargins left="0.7" right="0.7" top="0.75" bottom="0.75" header="0.3" footer="0.3"/>
  <pageSetup fitToHeight="1" fitToWidth="1" horizontalDpi="600" verticalDpi="600" orientation="portrait" paperSize="9" scale="84"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F24"/>
  <sheetViews>
    <sheetView zoomScalePageLayoutView="0" workbookViewId="0" topLeftCell="A1">
      <selection activeCell="E11" sqref="E11"/>
    </sheetView>
  </sheetViews>
  <sheetFormatPr defaultColWidth="9.140625" defaultRowHeight="15"/>
  <cols>
    <col min="1" max="1" width="5.57421875" style="0" customWidth="1"/>
    <col min="2" max="2" width="41.8515625" style="37" customWidth="1"/>
    <col min="3" max="3" width="11.421875" style="37" customWidth="1"/>
    <col min="4" max="4" width="13.57421875" style="37" customWidth="1"/>
    <col min="5" max="5" width="11.421875" style="37" customWidth="1"/>
    <col min="6" max="6" width="13.28125" style="37" customWidth="1"/>
  </cols>
  <sheetData>
    <row r="1" spans="1:6" ht="15">
      <c r="A1" s="1023" t="s">
        <v>877</v>
      </c>
      <c r="B1" s="1023"/>
      <c r="C1" s="1023"/>
      <c r="D1" s="1023"/>
      <c r="E1" s="1023"/>
      <c r="F1" s="1023"/>
    </row>
    <row r="2" spans="1:6" ht="15">
      <c r="A2" s="1023" t="s">
        <v>210</v>
      </c>
      <c r="B2" s="1023"/>
      <c r="C2" s="1023"/>
      <c r="D2" s="1023"/>
      <c r="E2" s="1023"/>
      <c r="F2" s="1023"/>
    </row>
    <row r="3" spans="1:6" ht="15">
      <c r="A3" s="1023" t="s">
        <v>930</v>
      </c>
      <c r="B3" s="1023"/>
      <c r="C3" s="1023"/>
      <c r="D3" s="1023"/>
      <c r="E3" s="1023"/>
      <c r="F3" s="1023"/>
    </row>
    <row r="4" spans="1:6" ht="15">
      <c r="A4" s="1019" t="s">
        <v>369</v>
      </c>
      <c r="B4" s="1019"/>
      <c r="C4" s="1019"/>
      <c r="D4" s="1019"/>
      <c r="E4" s="1019"/>
      <c r="F4" s="1019"/>
    </row>
    <row r="5" spans="1:6" ht="15">
      <c r="A5" s="1019" t="s">
        <v>773</v>
      </c>
      <c r="B5" s="1019"/>
      <c r="C5" s="1019"/>
      <c r="D5" s="1019"/>
      <c r="E5" s="1019"/>
      <c r="F5" s="1019"/>
    </row>
    <row r="6" spans="1:6" ht="14.25" hidden="1">
      <c r="A6" s="977"/>
      <c r="B6" s="1087" t="s">
        <v>874</v>
      </c>
      <c r="C6" s="1087"/>
      <c r="D6" s="1087"/>
      <c r="E6" s="1087"/>
      <c r="F6" s="1087"/>
    </row>
    <row r="7" spans="1:6" ht="49.5" customHeight="1">
      <c r="A7" s="1081" t="s">
        <v>899</v>
      </c>
      <c r="B7" s="1081"/>
      <c r="C7" s="1081"/>
      <c r="D7" s="1081"/>
      <c r="E7" s="1081"/>
      <c r="F7" s="1081"/>
    </row>
    <row r="8" spans="1:6" ht="17.25">
      <c r="A8" s="980"/>
      <c r="B8" s="982"/>
      <c r="C8" s="982"/>
      <c r="D8" s="982"/>
      <c r="E8" s="982"/>
      <c r="F8" s="979"/>
    </row>
    <row r="9" spans="1:6" ht="25.5" customHeight="1">
      <c r="A9" s="977"/>
      <c r="B9" s="1086" t="s">
        <v>395</v>
      </c>
      <c r="C9" s="1086"/>
      <c r="D9" s="1086"/>
      <c r="E9" s="983"/>
      <c r="F9" s="979"/>
    </row>
    <row r="10" spans="1:6" ht="15">
      <c r="A10" s="984"/>
      <c r="B10" s="978"/>
      <c r="C10" s="978"/>
      <c r="D10" s="978"/>
      <c r="E10" s="978"/>
      <c r="F10" s="985"/>
    </row>
    <row r="11" spans="1:6" ht="78">
      <c r="A11" s="986" t="s">
        <v>397</v>
      </c>
      <c r="B11" s="986" t="s">
        <v>398</v>
      </c>
      <c r="C11" s="987" t="s">
        <v>879</v>
      </c>
      <c r="D11" s="987" t="s">
        <v>875</v>
      </c>
      <c r="E11" s="987" t="s">
        <v>900</v>
      </c>
      <c r="F11" s="987" t="s">
        <v>875</v>
      </c>
    </row>
    <row r="12" spans="1:6" ht="15">
      <c r="A12" s="986">
        <v>1</v>
      </c>
      <c r="B12" s="988" t="s">
        <v>399</v>
      </c>
      <c r="C12" s="987" t="s">
        <v>400</v>
      </c>
      <c r="D12" s="987"/>
      <c r="E12" s="987" t="s">
        <v>400</v>
      </c>
      <c r="F12" s="987" t="s">
        <v>400</v>
      </c>
    </row>
    <row r="13" spans="1:6" ht="47.25" customHeight="1">
      <c r="A13" s="986">
        <v>2</v>
      </c>
      <c r="B13" s="988" t="s">
        <v>401</v>
      </c>
      <c r="C13" s="987"/>
      <c r="D13" s="987"/>
      <c r="E13" s="987"/>
      <c r="F13" s="987"/>
    </row>
    <row r="14" spans="1:6" ht="15">
      <c r="A14" s="986">
        <v>3</v>
      </c>
      <c r="B14" s="988" t="s">
        <v>402</v>
      </c>
      <c r="C14" s="987"/>
      <c r="D14" s="987"/>
      <c r="E14" s="987"/>
      <c r="F14" s="987"/>
    </row>
    <row r="15" spans="1:6" ht="15">
      <c r="A15" s="986"/>
      <c r="B15" s="988" t="s">
        <v>403</v>
      </c>
      <c r="C15" s="987">
        <f>+C13+C14</f>
        <v>0</v>
      </c>
      <c r="D15" s="987"/>
      <c r="E15" s="987">
        <v>0</v>
      </c>
      <c r="F15" s="987"/>
    </row>
    <row r="16" spans="1:6" ht="15">
      <c r="A16" s="984"/>
      <c r="B16" s="978"/>
      <c r="C16" s="978"/>
      <c r="D16" s="978"/>
      <c r="E16" s="978"/>
      <c r="F16" s="979"/>
    </row>
    <row r="17" spans="1:6" ht="15">
      <c r="A17" s="984"/>
      <c r="B17" s="978"/>
      <c r="C17" s="978"/>
      <c r="D17" s="978"/>
      <c r="E17" s="978"/>
      <c r="F17" s="979"/>
    </row>
    <row r="18" spans="1:6" s="990" customFormat="1" ht="24.75" customHeight="1">
      <c r="A18" s="984"/>
      <c r="B18" s="1086" t="s">
        <v>404</v>
      </c>
      <c r="C18" s="1086"/>
      <c r="D18" s="1086"/>
      <c r="E18" s="1086"/>
      <c r="F18" s="989"/>
    </row>
    <row r="19" spans="1:6" ht="15">
      <c r="A19" s="984"/>
      <c r="B19" s="978"/>
      <c r="C19" s="978"/>
      <c r="D19" s="978"/>
      <c r="E19" s="978"/>
      <c r="F19" s="979"/>
    </row>
    <row r="20" spans="1:6" ht="78">
      <c r="A20" s="986" t="s">
        <v>397</v>
      </c>
      <c r="B20" s="986" t="s">
        <v>398</v>
      </c>
      <c r="C20" s="987" t="s">
        <v>901</v>
      </c>
      <c r="D20" s="987" t="s">
        <v>875</v>
      </c>
      <c r="E20" s="987" t="s">
        <v>900</v>
      </c>
      <c r="F20" s="987" t="s">
        <v>875</v>
      </c>
    </row>
    <row r="21" spans="1:6" ht="15">
      <c r="A21" s="986">
        <v>1</v>
      </c>
      <c r="B21" s="988" t="s">
        <v>399</v>
      </c>
      <c r="C21" s="987"/>
      <c r="D21" s="987"/>
      <c r="E21" s="987"/>
      <c r="F21" s="987"/>
    </row>
    <row r="22" spans="1:6" ht="47.25" customHeight="1">
      <c r="A22" s="986">
        <v>2</v>
      </c>
      <c r="B22" s="988" t="s">
        <v>401</v>
      </c>
      <c r="C22" s="987"/>
      <c r="D22" s="987"/>
      <c r="E22" s="987"/>
      <c r="F22" s="987"/>
    </row>
    <row r="23" spans="1:6" ht="15">
      <c r="A23" s="986">
        <v>3</v>
      </c>
      <c r="B23" s="988" t="s">
        <v>402</v>
      </c>
      <c r="C23" s="987"/>
      <c r="D23" s="987"/>
      <c r="E23" s="987"/>
      <c r="F23" s="987"/>
    </row>
    <row r="24" spans="1:6" ht="15">
      <c r="A24" s="986"/>
      <c r="B24" s="988" t="s">
        <v>403</v>
      </c>
      <c r="C24" s="987">
        <f>+C22</f>
        <v>0</v>
      </c>
      <c r="D24" s="987"/>
      <c r="E24" s="987">
        <v>0</v>
      </c>
      <c r="F24" s="987"/>
    </row>
  </sheetData>
  <sheetProtection/>
  <mergeCells count="9">
    <mergeCell ref="A7:F7"/>
    <mergeCell ref="B9:D9"/>
    <mergeCell ref="B18:E18"/>
    <mergeCell ref="A1:F1"/>
    <mergeCell ref="A2:F2"/>
    <mergeCell ref="A3:F3"/>
    <mergeCell ref="A4:F4"/>
    <mergeCell ref="A5:F5"/>
    <mergeCell ref="B6:F6"/>
  </mergeCells>
  <printOptions/>
  <pageMargins left="0.7" right="0.7" top="0.75" bottom="0.75" header="0.3" footer="0.3"/>
  <pageSetup fitToHeight="1" fitToWidth="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G21"/>
  <sheetViews>
    <sheetView zoomScalePageLayoutView="0" workbookViewId="0" topLeftCell="A1">
      <selection activeCell="E13" sqref="E13"/>
    </sheetView>
  </sheetViews>
  <sheetFormatPr defaultColWidth="9.140625" defaultRowHeight="15"/>
  <cols>
    <col min="2" max="2" width="16.28125" style="37" customWidth="1"/>
    <col min="3" max="3" width="14.57421875" style="37" customWidth="1"/>
    <col min="4" max="4" width="14.8515625" style="37" customWidth="1"/>
    <col min="5" max="5" width="13.00390625" style="37" customWidth="1"/>
    <col min="6" max="6" width="14.00390625" style="37" customWidth="1"/>
    <col min="7" max="7" width="18.421875" style="37" customWidth="1"/>
  </cols>
  <sheetData>
    <row r="1" spans="1:7" ht="15">
      <c r="A1" s="1023" t="s">
        <v>880</v>
      </c>
      <c r="B1" s="1023"/>
      <c r="C1" s="1023"/>
      <c r="D1" s="1023"/>
      <c r="E1" s="1023"/>
      <c r="F1" s="1023"/>
      <c r="G1" s="1023"/>
    </row>
    <row r="2" spans="1:7" ht="15">
      <c r="A2" s="1023" t="s">
        <v>210</v>
      </c>
      <c r="B2" s="1023"/>
      <c r="C2" s="1023"/>
      <c r="D2" s="1023"/>
      <c r="E2" s="1023"/>
      <c r="F2" s="1023"/>
      <c r="G2" s="1023"/>
    </row>
    <row r="3" spans="1:7" ht="15">
      <c r="A3" s="1023" t="s">
        <v>930</v>
      </c>
      <c r="B3" s="1023"/>
      <c r="C3" s="1023"/>
      <c r="D3" s="1023"/>
      <c r="E3" s="1023"/>
      <c r="F3" s="1023"/>
      <c r="G3" s="1023"/>
    </row>
    <row r="4" spans="1:7" ht="15">
      <c r="A4" s="1025" t="s">
        <v>369</v>
      </c>
      <c r="B4" s="1025"/>
      <c r="C4" s="1025"/>
      <c r="D4" s="1025"/>
      <c r="E4" s="1025"/>
      <c r="F4" s="1025"/>
      <c r="G4" s="1025"/>
    </row>
    <row r="5" spans="1:7" ht="15">
      <c r="A5" s="1025" t="s">
        <v>773</v>
      </c>
      <c r="B5" s="1025"/>
      <c r="C5" s="1025"/>
      <c r="D5" s="1025"/>
      <c r="E5" s="1025"/>
      <c r="F5" s="1025"/>
      <c r="G5" s="1025"/>
    </row>
    <row r="6" spans="1:7" ht="15" customHeight="1" hidden="1">
      <c r="A6" s="1091" t="s">
        <v>874</v>
      </c>
      <c r="B6" s="1091"/>
      <c r="C6" s="1091"/>
      <c r="D6" s="1091"/>
      <c r="E6" s="1091"/>
      <c r="F6" s="1091"/>
      <c r="G6" s="1091"/>
    </row>
    <row r="7" spans="1:7" ht="14.25">
      <c r="A7" s="579"/>
      <c r="B7" s="592"/>
      <c r="C7" s="592"/>
      <c r="D7" s="592"/>
      <c r="E7" s="592"/>
      <c r="F7" s="592"/>
      <c r="G7" s="592"/>
    </row>
    <row r="8" spans="1:7" ht="17.25">
      <c r="A8" s="582"/>
      <c r="B8" s="1089" t="s">
        <v>405</v>
      </c>
      <c r="C8" s="1089"/>
      <c r="D8" s="1089"/>
      <c r="E8" s="1089"/>
      <c r="F8" s="1089"/>
      <c r="G8" s="592"/>
    </row>
    <row r="9" spans="1:7" ht="17.25">
      <c r="A9" s="1068" t="s">
        <v>896</v>
      </c>
      <c r="B9" s="1068"/>
      <c r="C9" s="1068"/>
      <c r="D9" s="1068"/>
      <c r="E9" s="1068"/>
      <c r="F9" s="1068"/>
      <c r="G9" s="1068"/>
    </row>
    <row r="10" spans="1:7" ht="15">
      <c r="A10" s="596"/>
      <c r="B10" s="592"/>
      <c r="C10" s="592"/>
      <c r="D10" s="592"/>
      <c r="E10" s="592"/>
      <c r="F10" s="592"/>
      <c r="G10" s="592"/>
    </row>
    <row r="11" spans="1:7" ht="33.75" customHeight="1">
      <c r="A11" s="1090" t="s">
        <v>897</v>
      </c>
      <c r="B11" s="1090"/>
      <c r="C11" s="1090"/>
      <c r="D11" s="1090"/>
      <c r="E11" s="1090"/>
      <c r="F11" s="1090"/>
      <c r="G11" s="1090"/>
    </row>
    <row r="12" spans="1:7" ht="15">
      <c r="A12" s="597"/>
      <c r="B12" s="592"/>
      <c r="C12" s="592"/>
      <c r="D12" s="592"/>
      <c r="E12" s="592"/>
      <c r="F12" s="592"/>
      <c r="G12" s="592"/>
    </row>
    <row r="13" spans="1:7" ht="69">
      <c r="A13" s="991"/>
      <c r="B13" s="992" t="s">
        <v>881</v>
      </c>
      <c r="C13" s="992" t="s">
        <v>882</v>
      </c>
      <c r="D13" s="992" t="s">
        <v>407</v>
      </c>
      <c r="E13" s="992" t="s">
        <v>883</v>
      </c>
      <c r="F13" s="992" t="s">
        <v>410</v>
      </c>
      <c r="G13" s="992" t="s">
        <v>884</v>
      </c>
    </row>
    <row r="14" spans="1:7" ht="14.25">
      <c r="A14" s="992">
        <v>1</v>
      </c>
      <c r="B14" s="992">
        <v>2</v>
      </c>
      <c r="C14" s="992">
        <v>3</v>
      </c>
      <c r="D14" s="992">
        <v>4</v>
      </c>
      <c r="E14" s="992">
        <v>5</v>
      </c>
      <c r="F14" s="992">
        <v>6</v>
      </c>
      <c r="G14" s="992">
        <v>7</v>
      </c>
    </row>
    <row r="15" spans="1:7" ht="14.25">
      <c r="A15" s="993"/>
      <c r="B15" s="993" t="s">
        <v>400</v>
      </c>
      <c r="C15" s="993" t="s">
        <v>400</v>
      </c>
      <c r="D15" s="993" t="s">
        <v>400</v>
      </c>
      <c r="E15" s="993" t="s">
        <v>400</v>
      </c>
      <c r="F15" s="993" t="s">
        <v>400</v>
      </c>
      <c r="G15" s="993" t="s">
        <v>400</v>
      </c>
    </row>
    <row r="16" spans="1:7" ht="15">
      <c r="A16" s="994" t="s">
        <v>885</v>
      </c>
      <c r="B16" s="995"/>
      <c r="C16" s="995"/>
      <c r="D16" s="995"/>
      <c r="E16" s="995"/>
      <c r="F16" s="995"/>
      <c r="G16" s="995"/>
    </row>
    <row r="17" spans="1:7" ht="47.25" customHeight="1">
      <c r="A17" s="1090" t="s">
        <v>898</v>
      </c>
      <c r="B17" s="1090"/>
      <c r="C17" s="1090"/>
      <c r="D17" s="1090"/>
      <c r="E17" s="1090"/>
      <c r="F17" s="1090"/>
      <c r="G17" s="1090"/>
    </row>
    <row r="18" spans="1:7" ht="15">
      <c r="A18" s="600" t="s">
        <v>312</v>
      </c>
      <c r="B18" s="592"/>
      <c r="C18" s="592"/>
      <c r="D18" s="592"/>
      <c r="E18" s="592"/>
      <c r="F18" s="592"/>
      <c r="G18" s="592"/>
    </row>
    <row r="19" spans="1:7" ht="49.5" customHeight="1">
      <c r="A19" s="1088" t="s">
        <v>886</v>
      </c>
      <c r="B19" s="1088"/>
      <c r="C19" s="1088"/>
      <c r="D19" s="1088" t="s">
        <v>890</v>
      </c>
      <c r="E19" s="1088"/>
      <c r="F19" s="1088"/>
      <c r="G19" s="1088"/>
    </row>
    <row r="20" spans="1:7" ht="42.75" customHeight="1">
      <c r="A20" s="1088" t="s">
        <v>413</v>
      </c>
      <c r="B20" s="1088"/>
      <c r="C20" s="1088"/>
      <c r="D20" s="1088">
        <v>0</v>
      </c>
      <c r="E20" s="1088"/>
      <c r="F20" s="1088"/>
      <c r="G20" s="1088"/>
    </row>
    <row r="21" spans="1:7" ht="14.25">
      <c r="A21" s="1088" t="s">
        <v>887</v>
      </c>
      <c r="B21" s="1088"/>
      <c r="C21" s="1088"/>
      <c r="D21" s="1088">
        <v>0</v>
      </c>
      <c r="E21" s="1088"/>
      <c r="F21" s="1088"/>
      <c r="G21" s="1088"/>
    </row>
  </sheetData>
  <sheetProtection/>
  <mergeCells count="16">
    <mergeCell ref="A1:G1"/>
    <mergeCell ref="A2:G2"/>
    <mergeCell ref="A3:G3"/>
    <mergeCell ref="A4:G4"/>
    <mergeCell ref="A5:G5"/>
    <mergeCell ref="A6:G6"/>
    <mergeCell ref="A20:C20"/>
    <mergeCell ref="D20:G20"/>
    <mergeCell ref="A21:C21"/>
    <mergeCell ref="D21:G21"/>
    <mergeCell ref="B8:F8"/>
    <mergeCell ref="A9:G9"/>
    <mergeCell ref="A11:G11"/>
    <mergeCell ref="A17:G17"/>
    <mergeCell ref="A19:C19"/>
    <mergeCell ref="D19:G19"/>
  </mergeCells>
  <printOptions/>
  <pageMargins left="0.7" right="0.7" top="0.75" bottom="0.75" header="0.3" footer="0.3"/>
  <pageSetup fitToHeight="1" fitToWidth="1" horizontalDpi="600" verticalDpi="600" orientation="portrait" paperSize="9" scale="87"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G21"/>
  <sheetViews>
    <sheetView zoomScalePageLayoutView="0" workbookViewId="0" topLeftCell="A1">
      <selection activeCell="M17" sqref="M17"/>
    </sheetView>
  </sheetViews>
  <sheetFormatPr defaultColWidth="9.140625" defaultRowHeight="15"/>
  <cols>
    <col min="1" max="1" width="6.28125" style="0" customWidth="1"/>
    <col min="2" max="2" width="15.7109375" style="0" customWidth="1"/>
    <col min="3" max="3" width="14.140625" style="0" customWidth="1"/>
    <col min="4" max="4" width="15.57421875" style="0" customWidth="1"/>
    <col min="5" max="5" width="14.28125" style="0" customWidth="1"/>
    <col min="6" max="6" width="14.00390625" style="0" customWidth="1"/>
    <col min="7" max="7" width="13.28125" style="0" customWidth="1"/>
  </cols>
  <sheetData>
    <row r="1" spans="1:7" ht="15">
      <c r="A1" s="1023" t="s">
        <v>888</v>
      </c>
      <c r="B1" s="1023"/>
      <c r="C1" s="1023"/>
      <c r="D1" s="1023"/>
      <c r="E1" s="1023"/>
      <c r="F1" s="1023"/>
      <c r="G1" s="1023"/>
    </row>
    <row r="2" spans="1:7" ht="15">
      <c r="A2" s="1023" t="s">
        <v>210</v>
      </c>
      <c r="B2" s="1023"/>
      <c r="C2" s="1023"/>
      <c r="D2" s="1023"/>
      <c r="E2" s="1023"/>
      <c r="F2" s="1023"/>
      <c r="G2" s="1023"/>
    </row>
    <row r="3" spans="1:7" ht="15">
      <c r="A3" s="1023" t="s">
        <v>930</v>
      </c>
      <c r="B3" s="1023"/>
      <c r="C3" s="1023"/>
      <c r="D3" s="1023"/>
      <c r="E3" s="1023"/>
      <c r="F3" s="1023"/>
      <c r="G3" s="1023"/>
    </row>
    <row r="4" spans="1:7" ht="15">
      <c r="A4" s="1025" t="s">
        <v>369</v>
      </c>
      <c r="B4" s="1025"/>
      <c r="C4" s="1025"/>
      <c r="D4" s="1025"/>
      <c r="E4" s="1025"/>
      <c r="F4" s="1025"/>
      <c r="G4" s="1025"/>
    </row>
    <row r="5" spans="1:7" ht="15">
      <c r="A5" s="1025" t="s">
        <v>773</v>
      </c>
      <c r="B5" s="1025"/>
      <c r="C5" s="1025"/>
      <c r="D5" s="1025"/>
      <c r="E5" s="1025"/>
      <c r="F5" s="1025"/>
      <c r="G5" s="1025"/>
    </row>
    <row r="6" spans="1:7" ht="14.25" hidden="1">
      <c r="A6" s="1094" t="s">
        <v>874</v>
      </c>
      <c r="B6" s="1094"/>
      <c r="C6" s="1094"/>
      <c r="D6" s="1094"/>
      <c r="E6" s="1094"/>
      <c r="F6" s="1094"/>
      <c r="G6" s="1094"/>
    </row>
    <row r="7" spans="1:7" ht="14.25">
      <c r="A7" s="579"/>
      <c r="B7" s="579"/>
      <c r="C7" s="579"/>
      <c r="D7" s="579"/>
      <c r="E7" s="579"/>
      <c r="F7" s="579"/>
      <c r="G7" s="579"/>
    </row>
    <row r="8" spans="1:7" ht="34.5" customHeight="1">
      <c r="A8" s="1093" t="s">
        <v>892</v>
      </c>
      <c r="B8" s="1093"/>
      <c r="C8" s="1093"/>
      <c r="D8" s="1093"/>
      <c r="E8" s="1093"/>
      <c r="F8" s="1093"/>
      <c r="G8" s="1093"/>
    </row>
    <row r="9" spans="1:7" ht="15">
      <c r="A9" s="596"/>
      <c r="B9" s="579"/>
      <c r="C9" s="579"/>
      <c r="D9" s="579"/>
      <c r="E9" s="579"/>
      <c r="F9" s="579"/>
      <c r="G9" s="579"/>
    </row>
    <row r="10" spans="1:7" ht="43.5" customHeight="1">
      <c r="A10" s="1090" t="s">
        <v>893</v>
      </c>
      <c r="B10" s="1090"/>
      <c r="C10" s="1090"/>
      <c r="D10" s="1090"/>
      <c r="E10" s="1090"/>
      <c r="F10" s="1090"/>
      <c r="G10" s="1090"/>
    </row>
    <row r="11" spans="1:7" ht="15">
      <c r="A11" s="597"/>
      <c r="B11" s="579"/>
      <c r="C11" s="579"/>
      <c r="D11" s="579"/>
      <c r="E11" s="579"/>
      <c r="F11" s="579"/>
      <c r="G11" s="579"/>
    </row>
    <row r="12" spans="1:7" ht="69">
      <c r="A12" s="991"/>
      <c r="B12" s="992" t="s">
        <v>881</v>
      </c>
      <c r="C12" s="992" t="s">
        <v>882</v>
      </c>
      <c r="D12" s="992" t="s">
        <v>407</v>
      </c>
      <c r="E12" s="992" t="s">
        <v>883</v>
      </c>
      <c r="F12" s="992" t="s">
        <v>410</v>
      </c>
      <c r="G12" s="992" t="s">
        <v>884</v>
      </c>
    </row>
    <row r="13" spans="1:7" ht="14.25">
      <c r="A13" s="992">
        <v>1</v>
      </c>
      <c r="B13" s="992">
        <v>2</v>
      </c>
      <c r="C13" s="992">
        <v>3</v>
      </c>
      <c r="D13" s="992">
        <v>4</v>
      </c>
      <c r="E13" s="992">
        <v>5</v>
      </c>
      <c r="F13" s="992">
        <v>6</v>
      </c>
      <c r="G13" s="992">
        <v>7</v>
      </c>
    </row>
    <row r="14" spans="1:7" ht="14.25">
      <c r="A14" s="992"/>
      <c r="B14" s="992" t="s">
        <v>400</v>
      </c>
      <c r="C14" s="992" t="s">
        <v>400</v>
      </c>
      <c r="D14" s="992" t="s">
        <v>400</v>
      </c>
      <c r="E14" s="992" t="s">
        <v>400</v>
      </c>
      <c r="F14" s="992" t="s">
        <v>400</v>
      </c>
      <c r="G14" s="992" t="s">
        <v>400</v>
      </c>
    </row>
    <row r="15" spans="1:7" ht="14.25">
      <c r="A15" s="992"/>
      <c r="B15" s="992" t="s">
        <v>885</v>
      </c>
      <c r="C15" s="992" t="s">
        <v>400</v>
      </c>
      <c r="D15" s="992" t="s">
        <v>400</v>
      </c>
      <c r="E15" s="992" t="s">
        <v>400</v>
      </c>
      <c r="F15" s="992" t="s">
        <v>400</v>
      </c>
      <c r="G15" s="992" t="s">
        <v>400</v>
      </c>
    </row>
    <row r="16" spans="1:7" ht="15">
      <c r="A16" s="597"/>
      <c r="B16" s="579"/>
      <c r="C16" s="579"/>
      <c r="D16" s="579"/>
      <c r="E16" s="579"/>
      <c r="F16" s="579"/>
      <c r="G16" s="579"/>
    </row>
    <row r="17" spans="1:7" ht="45.75" customHeight="1">
      <c r="A17" s="1090" t="s">
        <v>894</v>
      </c>
      <c r="B17" s="1090"/>
      <c r="C17" s="1090"/>
      <c r="D17" s="1090"/>
      <c r="E17" s="1090"/>
      <c r="F17" s="1090"/>
      <c r="G17" s="1090"/>
    </row>
    <row r="18" spans="1:7" ht="15">
      <c r="A18" s="600" t="s">
        <v>312</v>
      </c>
      <c r="B18" s="579"/>
      <c r="C18" s="579"/>
      <c r="D18" s="579"/>
      <c r="E18" s="579"/>
      <c r="F18" s="579"/>
      <c r="G18" s="579"/>
    </row>
    <row r="19" spans="1:7" ht="88.5" customHeight="1">
      <c r="A19" s="1088" t="s">
        <v>889</v>
      </c>
      <c r="B19" s="1088"/>
      <c r="C19" s="1088"/>
      <c r="D19" s="1088" t="s">
        <v>891</v>
      </c>
      <c r="E19" s="1088"/>
      <c r="F19" s="1088" t="s">
        <v>895</v>
      </c>
      <c r="G19" s="1088"/>
    </row>
    <row r="20" spans="1:7" ht="44.25" customHeight="1">
      <c r="A20" s="1088" t="s">
        <v>413</v>
      </c>
      <c r="B20" s="1088"/>
      <c r="C20" s="1088"/>
      <c r="D20" s="1092">
        <v>0</v>
      </c>
      <c r="E20" s="1092"/>
      <c r="F20" s="1092">
        <v>0</v>
      </c>
      <c r="G20" s="1092"/>
    </row>
    <row r="21" spans="1:7" ht="14.25">
      <c r="A21" s="1088" t="s">
        <v>887</v>
      </c>
      <c r="B21" s="1088"/>
      <c r="C21" s="1088"/>
      <c r="D21" s="1092">
        <v>0</v>
      </c>
      <c r="E21" s="1092"/>
      <c r="F21" s="1092">
        <v>0</v>
      </c>
      <c r="G21" s="1092"/>
    </row>
  </sheetData>
  <sheetProtection/>
  <mergeCells count="18">
    <mergeCell ref="A1:G1"/>
    <mergeCell ref="A2:G2"/>
    <mergeCell ref="A3:G3"/>
    <mergeCell ref="A4:G4"/>
    <mergeCell ref="A5:G5"/>
    <mergeCell ref="A6:G6"/>
    <mergeCell ref="A8:G8"/>
    <mergeCell ref="A10:G10"/>
    <mergeCell ref="A17:G17"/>
    <mergeCell ref="A19:C19"/>
    <mergeCell ref="D19:E19"/>
    <mergeCell ref="F19:G19"/>
    <mergeCell ref="A20:C20"/>
    <mergeCell ref="D20:E20"/>
    <mergeCell ref="F20:G20"/>
    <mergeCell ref="A21:C21"/>
    <mergeCell ref="D21:E21"/>
    <mergeCell ref="F21:G21"/>
  </mergeCells>
  <printOptions/>
  <pageMargins left="0.7" right="0.7" top="0.75" bottom="0.75" header="0.3" footer="0.3"/>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D20"/>
  <sheetViews>
    <sheetView zoomScalePageLayoutView="0" workbookViewId="0" topLeftCell="A4">
      <selection activeCell="A6" sqref="A6"/>
    </sheetView>
  </sheetViews>
  <sheetFormatPr defaultColWidth="9.140625" defaultRowHeight="15"/>
  <cols>
    <col min="2" max="2" width="39.28125" style="0" customWidth="1"/>
    <col min="3" max="3" width="79.140625" style="37" customWidth="1"/>
  </cols>
  <sheetData>
    <row r="1" spans="1:4" ht="15">
      <c r="A1" s="290"/>
      <c r="B1" s="1021" t="s">
        <v>384</v>
      </c>
      <c r="C1" s="1022"/>
      <c r="D1" s="293"/>
    </row>
    <row r="2" spans="1:4" ht="15">
      <c r="A2" s="1023" t="s">
        <v>210</v>
      </c>
      <c r="B2" s="1023"/>
      <c r="C2" s="1023"/>
      <c r="D2" s="1023"/>
    </row>
    <row r="3" spans="1:4" ht="15">
      <c r="A3" s="1023" t="s">
        <v>383</v>
      </c>
      <c r="B3" s="1023"/>
      <c r="C3" s="1023"/>
      <c r="D3" s="1023"/>
    </row>
    <row r="4" spans="1:4" ht="15">
      <c r="A4" s="1025" t="s">
        <v>369</v>
      </c>
      <c r="B4" s="1025"/>
      <c r="C4" s="1025"/>
      <c r="D4" s="1025"/>
    </row>
    <row r="5" spans="1:4" ht="15">
      <c r="A5" s="1025" t="s">
        <v>477</v>
      </c>
      <c r="B5" s="1025"/>
      <c r="C5" s="1025"/>
      <c r="D5" s="1025"/>
    </row>
    <row r="6" spans="1:4" ht="14.25">
      <c r="A6" s="290"/>
      <c r="B6" s="1027"/>
      <c r="C6" s="1028"/>
      <c r="D6" s="290"/>
    </row>
    <row r="7" spans="1:4" ht="14.25">
      <c r="A7" s="290"/>
      <c r="B7" s="290"/>
      <c r="C7" s="560"/>
      <c r="D7" s="290"/>
    </row>
    <row r="8" spans="1:4" ht="17.25">
      <c r="A8" s="1029" t="s">
        <v>370</v>
      </c>
      <c r="B8" s="1029"/>
      <c r="C8" s="1029"/>
      <c r="D8" s="290"/>
    </row>
    <row r="9" spans="1:4" ht="17.25">
      <c r="A9" s="1020" t="s">
        <v>371</v>
      </c>
      <c r="B9" s="1020"/>
      <c r="C9" s="1020"/>
      <c r="D9" s="290"/>
    </row>
    <row r="10" spans="1:4" ht="17.25">
      <c r="A10" s="290"/>
      <c r="B10" s="297"/>
      <c r="C10" s="560"/>
      <c r="D10" s="290"/>
    </row>
    <row r="11" spans="1:4" ht="14.25">
      <c r="A11" s="290"/>
      <c r="B11" s="290"/>
      <c r="C11" s="570"/>
      <c r="D11" s="290"/>
    </row>
    <row r="12" spans="1:4" ht="36" customHeight="1">
      <c r="A12" s="561" t="s">
        <v>372</v>
      </c>
      <c r="B12" s="556" t="s">
        <v>70</v>
      </c>
      <c r="C12" s="557" t="s">
        <v>136</v>
      </c>
      <c r="D12" s="290"/>
    </row>
    <row r="13" spans="1:4" ht="25.5" customHeight="1">
      <c r="A13" s="558" t="s">
        <v>74</v>
      </c>
      <c r="B13" s="1032" t="s">
        <v>373</v>
      </c>
      <c r="C13" s="1033"/>
      <c r="D13" s="562"/>
    </row>
    <row r="14" spans="1:4" ht="32.25">
      <c r="A14" s="563" t="s">
        <v>74</v>
      </c>
      <c r="B14" s="564" t="s">
        <v>374</v>
      </c>
      <c r="C14" s="565" t="s">
        <v>375</v>
      </c>
      <c r="D14" s="566"/>
    </row>
    <row r="15" spans="1:4" ht="14.25">
      <c r="A15" s="1030" t="s">
        <v>74</v>
      </c>
      <c r="B15" s="1030" t="s">
        <v>376</v>
      </c>
      <c r="C15" s="1031" t="s">
        <v>377</v>
      </c>
      <c r="D15" s="566"/>
    </row>
    <row r="16" spans="1:4" ht="14.25">
      <c r="A16" s="1030"/>
      <c r="B16" s="1030"/>
      <c r="C16" s="1031"/>
      <c r="D16" s="566"/>
    </row>
    <row r="17" spans="1:4" ht="30.75">
      <c r="A17" s="563" t="s">
        <v>74</v>
      </c>
      <c r="B17" s="606" t="s">
        <v>414</v>
      </c>
      <c r="C17" s="567" t="s">
        <v>416</v>
      </c>
      <c r="D17" s="566"/>
    </row>
    <row r="18" spans="1:4" ht="30.75">
      <c r="A18" s="563" t="s">
        <v>74</v>
      </c>
      <c r="B18" s="559" t="s">
        <v>415</v>
      </c>
      <c r="C18" s="567" t="s">
        <v>378</v>
      </c>
      <c r="D18" s="566"/>
    </row>
    <row r="19" spans="1:4" ht="15">
      <c r="A19" s="563" t="s">
        <v>74</v>
      </c>
      <c r="B19" s="568" t="s">
        <v>379</v>
      </c>
      <c r="C19" s="569" t="s">
        <v>380</v>
      </c>
      <c r="D19" s="566"/>
    </row>
    <row r="20" spans="1:4" ht="15">
      <c r="A20" s="563" t="s">
        <v>74</v>
      </c>
      <c r="B20" s="568" t="s">
        <v>381</v>
      </c>
      <c r="C20" s="569" t="s">
        <v>382</v>
      </c>
      <c r="D20" s="290"/>
    </row>
  </sheetData>
  <sheetProtection/>
  <mergeCells count="12">
    <mergeCell ref="A8:C8"/>
    <mergeCell ref="A9:C9"/>
    <mergeCell ref="A15:A16"/>
    <mergeCell ref="B15:B16"/>
    <mergeCell ref="C15:C16"/>
    <mergeCell ref="B13:C13"/>
    <mergeCell ref="B1:C1"/>
    <mergeCell ref="A2:D2"/>
    <mergeCell ref="A3:D3"/>
    <mergeCell ref="A4:D4"/>
    <mergeCell ref="A5:D5"/>
    <mergeCell ref="B6:C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G44"/>
  <sheetViews>
    <sheetView view="pageBreakPreview" zoomScale="75" zoomScaleNormal="75" zoomScaleSheetLayoutView="75" zoomScalePageLayoutView="0" workbookViewId="0" topLeftCell="A1">
      <selection activeCell="B6" sqref="B6:D6"/>
    </sheetView>
  </sheetViews>
  <sheetFormatPr defaultColWidth="9.140625" defaultRowHeight="15"/>
  <cols>
    <col min="1" max="1" width="42.421875" style="299" customWidth="1"/>
    <col min="2" max="2" width="70.421875" style="300" customWidth="1"/>
    <col min="3" max="3" width="20.28125" style="300" customWidth="1"/>
    <col min="4" max="4" width="20.7109375" style="301" customWidth="1"/>
    <col min="5" max="5" width="9.140625" style="298" customWidth="1"/>
    <col min="6" max="6" width="10.00390625" style="298" bestFit="1" customWidth="1"/>
    <col min="7" max="16384" width="9.140625" style="298" customWidth="1"/>
  </cols>
  <sheetData>
    <row r="1" spans="2:4" s="290" customFormat="1" ht="14.25">
      <c r="B1" s="1021" t="s">
        <v>710</v>
      </c>
      <c r="C1" s="1021"/>
      <c r="D1" s="1022"/>
    </row>
    <row r="2" spans="1:7" s="279" customFormat="1" ht="15.75" customHeight="1">
      <c r="A2" s="1023" t="s">
        <v>210</v>
      </c>
      <c r="B2" s="1023"/>
      <c r="C2" s="1023"/>
      <c r="D2" s="1023"/>
      <c r="E2" s="293"/>
      <c r="F2" s="293"/>
      <c r="G2" s="293"/>
    </row>
    <row r="3" spans="1:7" s="279" customFormat="1" ht="15.75" customHeight="1">
      <c r="A3" s="1023" t="s">
        <v>929</v>
      </c>
      <c r="B3" s="1023"/>
      <c r="C3" s="1023"/>
      <c r="D3" s="1023"/>
      <c r="E3" s="293"/>
      <c r="F3" s="293"/>
      <c r="G3" s="293"/>
    </row>
    <row r="4" spans="1:7" s="280" customFormat="1" ht="16.5" customHeight="1">
      <c r="A4" s="1019" t="s">
        <v>369</v>
      </c>
      <c r="B4" s="1019"/>
      <c r="C4" s="1019"/>
      <c r="D4" s="1019"/>
      <c r="E4" s="294"/>
      <c r="F4" s="294"/>
      <c r="G4" s="294"/>
    </row>
    <row r="5" spans="1:7" s="280" customFormat="1" ht="16.5" customHeight="1">
      <c r="A5" s="1019" t="s">
        <v>773</v>
      </c>
      <c r="B5" s="1019"/>
      <c r="C5" s="1019"/>
      <c r="D5" s="1019"/>
      <c r="E5" s="294"/>
      <c r="F5" s="294"/>
      <c r="G5" s="294"/>
    </row>
    <row r="6" spans="1:4" s="292" customFormat="1" ht="16.5" customHeight="1">
      <c r="A6" s="289"/>
      <c r="B6" s="1024" t="str">
        <f>'прил1.'!B6</f>
        <v>(в редакции решения Собрания депутатов Ивановского сельсовета Рылького района от 29 января 2021г. № 180</v>
      </c>
      <c r="C6" s="1024"/>
      <c r="D6" s="1024"/>
    </row>
    <row r="7" spans="1:4" s="292" customFormat="1" ht="15">
      <c r="A7" s="289"/>
      <c r="B7" s="724"/>
      <c r="C7" s="724"/>
      <c r="D7" s="724"/>
    </row>
    <row r="8" spans="1:4" s="302" customFormat="1" ht="18">
      <c r="A8" s="1020" t="s">
        <v>211</v>
      </c>
      <c r="B8" s="1020"/>
      <c r="C8" s="1020"/>
      <c r="D8" s="1020"/>
    </row>
    <row r="9" spans="1:4" s="302" customFormat="1" ht="18">
      <c r="A9" s="1020" t="s">
        <v>776</v>
      </c>
      <c r="B9" s="1020"/>
      <c r="C9" s="1020"/>
      <c r="D9" s="1020"/>
    </row>
    <row r="10" spans="1:4" s="302" customFormat="1" ht="18">
      <c r="A10" s="295"/>
      <c r="B10" s="297"/>
      <c r="C10" s="297"/>
      <c r="D10" s="303"/>
    </row>
    <row r="11" spans="1:4" s="302" customFormat="1" ht="18">
      <c r="A11" s="295"/>
      <c r="D11" s="291" t="s">
        <v>393</v>
      </c>
    </row>
    <row r="12" spans="1:4" s="306" customFormat="1" ht="54" customHeight="1">
      <c r="A12" s="730" t="s">
        <v>70</v>
      </c>
      <c r="B12" s="730" t="s">
        <v>136</v>
      </c>
      <c r="C12" s="731" t="s">
        <v>708</v>
      </c>
      <c r="D12" s="731" t="s">
        <v>775</v>
      </c>
    </row>
    <row r="13" spans="1:4" s="306" customFormat="1" ht="36">
      <c r="A13" s="947" t="s">
        <v>8</v>
      </c>
      <c r="B13" s="948" t="s">
        <v>9</v>
      </c>
      <c r="C13" s="732">
        <f>C14+C19+C24</f>
        <v>0</v>
      </c>
      <c r="D13" s="732">
        <f>D14+D19+D24</f>
        <v>0</v>
      </c>
    </row>
    <row r="14" spans="1:4" s="306" customFormat="1" ht="36" hidden="1">
      <c r="A14" s="947" t="s">
        <v>10</v>
      </c>
      <c r="B14" s="948" t="s">
        <v>11</v>
      </c>
      <c r="C14" s="948"/>
      <c r="D14" s="732">
        <f>+D15+D17</f>
        <v>0</v>
      </c>
    </row>
    <row r="15" spans="1:4" s="306" customFormat="1" ht="36" hidden="1">
      <c r="A15" s="947" t="s">
        <v>12</v>
      </c>
      <c r="B15" s="948" t="s">
        <v>13</v>
      </c>
      <c r="C15" s="948"/>
      <c r="D15" s="732">
        <f>+D16</f>
        <v>0</v>
      </c>
    </row>
    <row r="16" spans="1:4" s="306" customFormat="1" ht="36" hidden="1">
      <c r="A16" s="947" t="s">
        <v>36</v>
      </c>
      <c r="B16" s="948" t="s">
        <v>37</v>
      </c>
      <c r="C16" s="948"/>
      <c r="D16" s="732"/>
    </row>
    <row r="17" spans="1:4" s="306" customFormat="1" ht="36" hidden="1">
      <c r="A17" s="947" t="s">
        <v>14</v>
      </c>
      <c r="B17" s="948" t="s">
        <v>15</v>
      </c>
      <c r="C17" s="948"/>
      <c r="D17" s="732">
        <f>+D18</f>
        <v>0</v>
      </c>
    </row>
    <row r="18" spans="1:4" s="306" customFormat="1" ht="36" hidden="1">
      <c r="A18" s="947" t="s">
        <v>38</v>
      </c>
      <c r="B18" s="948" t="s">
        <v>39</v>
      </c>
      <c r="C18" s="948"/>
      <c r="D18" s="732"/>
    </row>
    <row r="19" spans="1:4" s="306" customFormat="1" ht="36" hidden="1">
      <c r="A19" s="947" t="s">
        <v>16</v>
      </c>
      <c r="B19" s="948" t="s">
        <v>17</v>
      </c>
      <c r="C19" s="948"/>
      <c r="D19" s="732">
        <f>+D20+D22</f>
        <v>0</v>
      </c>
    </row>
    <row r="20" spans="1:4" s="306" customFormat="1" ht="54" hidden="1">
      <c r="A20" s="947" t="s">
        <v>18</v>
      </c>
      <c r="B20" s="948" t="s">
        <v>19</v>
      </c>
      <c r="C20" s="948"/>
      <c r="D20" s="732">
        <f>D21</f>
        <v>0</v>
      </c>
    </row>
    <row r="21" spans="1:4" s="306" customFormat="1" ht="54" hidden="1">
      <c r="A21" s="947" t="s">
        <v>40</v>
      </c>
      <c r="B21" s="948" t="s">
        <v>41</v>
      </c>
      <c r="C21" s="948"/>
      <c r="D21" s="732"/>
    </row>
    <row r="22" spans="1:4" s="306" customFormat="1" ht="54" hidden="1">
      <c r="A22" s="947" t="s">
        <v>20</v>
      </c>
      <c r="B22" s="948" t="s">
        <v>21</v>
      </c>
      <c r="C22" s="948"/>
      <c r="D22" s="732">
        <f>D23</f>
        <v>0</v>
      </c>
    </row>
    <row r="23" spans="1:4" s="306" customFormat="1" ht="54" hidden="1">
      <c r="A23" s="947" t="s">
        <v>42</v>
      </c>
      <c r="B23" s="948" t="s">
        <v>43</v>
      </c>
      <c r="C23" s="948"/>
      <c r="D23" s="732"/>
    </row>
    <row r="24" spans="1:4" s="306" customFormat="1" ht="36">
      <c r="A24" s="947" t="s">
        <v>22</v>
      </c>
      <c r="B24" s="948" t="s">
        <v>23</v>
      </c>
      <c r="C24" s="949">
        <f>C28+C32</f>
        <v>0</v>
      </c>
      <c r="D24" s="949">
        <f>D28+D32</f>
        <v>0</v>
      </c>
    </row>
    <row r="25" spans="1:4" s="306" customFormat="1" ht="18">
      <c r="A25" s="947" t="s">
        <v>24</v>
      </c>
      <c r="B25" s="948" t="s">
        <v>25</v>
      </c>
      <c r="C25" s="732">
        <f aca="true" t="shared" si="0" ref="C25:D27">C26</f>
        <v>-10065324</v>
      </c>
      <c r="D25" s="732">
        <f t="shared" si="0"/>
        <v>-10095601</v>
      </c>
    </row>
    <row r="26" spans="1:4" s="306" customFormat="1" ht="18">
      <c r="A26" s="947" t="s">
        <v>26</v>
      </c>
      <c r="B26" s="948" t="s">
        <v>27</v>
      </c>
      <c r="C26" s="732">
        <f t="shared" si="0"/>
        <v>-10065324</v>
      </c>
      <c r="D26" s="732">
        <f t="shared" si="0"/>
        <v>-10095601</v>
      </c>
    </row>
    <row r="27" spans="1:4" s="306" customFormat="1" ht="18">
      <c r="A27" s="947" t="s">
        <v>28</v>
      </c>
      <c r="B27" s="948" t="s">
        <v>29</v>
      </c>
      <c r="C27" s="732">
        <f t="shared" si="0"/>
        <v>-10065324</v>
      </c>
      <c r="D27" s="732">
        <f t="shared" si="0"/>
        <v>-10095601</v>
      </c>
    </row>
    <row r="28" spans="1:4" s="306" customFormat="1" ht="36">
      <c r="A28" s="947" t="s">
        <v>44</v>
      </c>
      <c r="B28" s="948" t="s">
        <v>47</v>
      </c>
      <c r="C28" s="949">
        <f>-'прил 6.'!C13</f>
        <v>-10065324</v>
      </c>
      <c r="D28" s="949">
        <f>-'прил 6.'!D13</f>
        <v>-10095601</v>
      </c>
    </row>
    <row r="29" spans="1:4" s="306" customFormat="1" ht="18">
      <c r="A29" s="947" t="s">
        <v>30</v>
      </c>
      <c r="B29" s="948" t="s">
        <v>31</v>
      </c>
      <c r="C29" s="732">
        <f aca="true" t="shared" si="1" ref="C29:D31">C30</f>
        <v>10065324</v>
      </c>
      <c r="D29" s="732">
        <f t="shared" si="1"/>
        <v>10095601</v>
      </c>
    </row>
    <row r="30" spans="1:4" s="306" customFormat="1" ht="18">
      <c r="A30" s="947" t="s">
        <v>32</v>
      </c>
      <c r="B30" s="948" t="s">
        <v>33</v>
      </c>
      <c r="C30" s="732">
        <f t="shared" si="1"/>
        <v>10065324</v>
      </c>
      <c r="D30" s="732">
        <f t="shared" si="1"/>
        <v>10095601</v>
      </c>
    </row>
    <row r="31" spans="1:4" s="306" customFormat="1" ht="18">
      <c r="A31" s="947" t="s">
        <v>34</v>
      </c>
      <c r="B31" s="948" t="s">
        <v>35</v>
      </c>
      <c r="C31" s="732">
        <f t="shared" si="1"/>
        <v>10065324</v>
      </c>
      <c r="D31" s="732">
        <f t="shared" si="1"/>
        <v>10095601</v>
      </c>
    </row>
    <row r="32" spans="1:4" s="306" customFormat="1" ht="36">
      <c r="A32" s="947" t="s">
        <v>45</v>
      </c>
      <c r="B32" s="948" t="s">
        <v>46</v>
      </c>
      <c r="C32" s="949">
        <f>'прил 8'!H11</f>
        <v>10065324</v>
      </c>
      <c r="D32" s="949">
        <f>'прил 8'!I11</f>
        <v>10095601</v>
      </c>
    </row>
    <row r="33" spans="1:4" s="306" customFormat="1" ht="18">
      <c r="A33" s="313"/>
      <c r="B33" s="314"/>
      <c r="C33" s="314"/>
      <c r="D33" s="315"/>
    </row>
    <row r="34" spans="1:4" s="306" customFormat="1" ht="18">
      <c r="A34" s="313"/>
      <c r="B34" s="314"/>
      <c r="C34" s="314"/>
      <c r="D34" s="315"/>
    </row>
    <row r="35" spans="1:4" s="306" customFormat="1" ht="18">
      <c r="A35" s="313"/>
      <c r="B35" s="314"/>
      <c r="C35" s="314"/>
      <c r="D35" s="315"/>
    </row>
    <row r="36" spans="1:4" s="306" customFormat="1" ht="18">
      <c r="A36" s="313"/>
      <c r="B36" s="314"/>
      <c r="C36" s="314"/>
      <c r="D36" s="315"/>
    </row>
    <row r="37" spans="1:4" s="306" customFormat="1" ht="18">
      <c r="A37" s="313"/>
      <c r="B37" s="314"/>
      <c r="C37" s="314"/>
      <c r="D37" s="315"/>
    </row>
    <row r="38" spans="1:4" s="306" customFormat="1" ht="18">
      <c r="A38" s="313"/>
      <c r="B38" s="314"/>
      <c r="C38" s="314"/>
      <c r="D38" s="315"/>
    </row>
    <row r="39" spans="1:4" s="306" customFormat="1" ht="18">
      <c r="A39" s="313"/>
      <c r="B39" s="314"/>
      <c r="C39" s="314"/>
      <c r="D39" s="315"/>
    </row>
    <row r="40" spans="1:4" s="306" customFormat="1" ht="18">
      <c r="A40" s="313"/>
      <c r="B40" s="314"/>
      <c r="C40" s="314"/>
      <c r="D40" s="315"/>
    </row>
    <row r="41" spans="1:4" s="306" customFormat="1" ht="18">
      <c r="A41" s="313"/>
      <c r="B41" s="314"/>
      <c r="C41" s="314"/>
      <c r="D41" s="315"/>
    </row>
    <row r="42" spans="1:4" s="306" customFormat="1" ht="18">
      <c r="A42" s="313"/>
      <c r="B42" s="314"/>
      <c r="C42" s="314"/>
      <c r="D42" s="315"/>
    </row>
    <row r="43" spans="1:4" s="306" customFormat="1" ht="18">
      <c r="A43" s="313"/>
      <c r="B43" s="314"/>
      <c r="C43" s="314"/>
      <c r="D43" s="315"/>
    </row>
    <row r="44" spans="1:4" s="306" customFormat="1" ht="18">
      <c r="A44" s="313"/>
      <c r="B44" s="314"/>
      <c r="C44" s="314"/>
      <c r="D44" s="315"/>
    </row>
  </sheetData>
  <sheetProtection formatRows="0" autoFilter="0"/>
  <mergeCells count="8">
    <mergeCell ref="A8:D8"/>
    <mergeCell ref="A9:D9"/>
    <mergeCell ref="B1:D1"/>
    <mergeCell ref="A2:D2"/>
    <mergeCell ref="A3:D3"/>
    <mergeCell ref="A4:D4"/>
    <mergeCell ref="A5:D5"/>
    <mergeCell ref="B6:D6"/>
  </mergeCells>
  <printOptions horizontalCentered="1"/>
  <pageMargins left="0.5511811023622047" right="0.2755905511811024" top="0.41" bottom="0.24" header="0.26" footer="0.35"/>
  <pageSetup blackAndWhite="1" fitToHeight="1"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D69"/>
  <sheetViews>
    <sheetView zoomScalePageLayoutView="0" workbookViewId="0" topLeftCell="A1">
      <selection activeCell="C6" sqref="C6"/>
    </sheetView>
  </sheetViews>
  <sheetFormatPr defaultColWidth="9.140625" defaultRowHeight="15"/>
  <cols>
    <col min="1" max="1" width="10.7109375" style="952" customWidth="1"/>
    <col min="2" max="2" width="25.00390625" style="952" customWidth="1"/>
    <col min="3" max="3" width="74.140625" style="950" customWidth="1"/>
    <col min="4" max="16384" width="9.140625" style="951" customWidth="1"/>
  </cols>
  <sheetData>
    <row r="1" spans="1:4" ht="15">
      <c r="A1" s="1037" t="s">
        <v>787</v>
      </c>
      <c r="B1" s="1037"/>
      <c r="C1" s="1037"/>
      <c r="D1" s="950"/>
    </row>
    <row r="2" spans="1:4" ht="17.25" customHeight="1">
      <c r="A2" s="1037" t="s">
        <v>210</v>
      </c>
      <c r="B2" s="1037"/>
      <c r="C2" s="1037"/>
      <c r="D2" s="950"/>
    </row>
    <row r="3" spans="1:4" ht="14.25" customHeight="1">
      <c r="A3" s="1037" t="s">
        <v>930</v>
      </c>
      <c r="B3" s="1037"/>
      <c r="C3" s="1037"/>
      <c r="D3" s="950"/>
    </row>
    <row r="4" spans="1:4" ht="16.5" customHeight="1">
      <c r="A4" s="1037" t="s">
        <v>369</v>
      </c>
      <c r="B4" s="1037"/>
      <c r="C4" s="1037"/>
      <c r="D4" s="950"/>
    </row>
    <row r="5" spans="1:4" ht="18" customHeight="1">
      <c r="A5" s="1037" t="s">
        <v>773</v>
      </c>
      <c r="B5" s="1037"/>
      <c r="C5" s="1037"/>
      <c r="D5" s="950"/>
    </row>
    <row r="6" ht="15">
      <c r="D6" s="950"/>
    </row>
    <row r="7" spans="1:4" ht="15">
      <c r="A7" s="1034" t="s">
        <v>788</v>
      </c>
      <c r="B7" s="1034"/>
      <c r="C7" s="1034"/>
      <c r="D7" s="950"/>
    </row>
    <row r="8" spans="1:4" ht="15">
      <c r="A8" s="1034" t="s">
        <v>789</v>
      </c>
      <c r="B8" s="1034"/>
      <c r="C8" s="1034"/>
      <c r="D8" s="950"/>
    </row>
    <row r="9" ht="15">
      <c r="D9" s="950"/>
    </row>
    <row r="10" spans="1:4" s="998" customFormat="1" ht="54.75" customHeight="1">
      <c r="A10" s="996" t="s">
        <v>790</v>
      </c>
      <c r="B10" s="996" t="s">
        <v>791</v>
      </c>
      <c r="C10" s="954" t="s">
        <v>792</v>
      </c>
      <c r="D10" s="997"/>
    </row>
    <row r="11" spans="1:4" ht="23.25" customHeight="1">
      <c r="A11" s="955" t="s">
        <v>74</v>
      </c>
      <c r="B11" s="1035" t="s">
        <v>793</v>
      </c>
      <c r="C11" s="1035"/>
      <c r="D11" s="950"/>
    </row>
    <row r="12" spans="1:4" ht="62.25">
      <c r="A12" s="956" t="s">
        <v>74</v>
      </c>
      <c r="B12" s="956" t="s">
        <v>62</v>
      </c>
      <c r="C12" s="957" t="s">
        <v>794</v>
      </c>
      <c r="D12" s="950"/>
    </row>
    <row r="13" spans="1:4" ht="78">
      <c r="A13" s="956" t="s">
        <v>74</v>
      </c>
      <c r="B13" s="956" t="s">
        <v>906</v>
      </c>
      <c r="C13" s="957" t="s">
        <v>907</v>
      </c>
      <c r="D13" s="950"/>
    </row>
    <row r="14" spans="1:4" ht="46.5">
      <c r="A14" s="956" t="s">
        <v>74</v>
      </c>
      <c r="B14" s="953" t="s">
        <v>795</v>
      </c>
      <c r="C14" s="957" t="s">
        <v>796</v>
      </c>
      <c r="D14" s="950"/>
    </row>
    <row r="15" spans="1:4" ht="46.5">
      <c r="A15" s="956" t="s">
        <v>74</v>
      </c>
      <c r="B15" s="953" t="s">
        <v>797</v>
      </c>
      <c r="C15" s="957" t="s">
        <v>798</v>
      </c>
      <c r="D15" s="950"/>
    </row>
    <row r="16" spans="1:4" ht="30.75">
      <c r="A16" s="956" t="s">
        <v>74</v>
      </c>
      <c r="B16" s="953" t="s">
        <v>799</v>
      </c>
      <c r="C16" s="957" t="s">
        <v>800</v>
      </c>
      <c r="D16" s="950"/>
    </row>
    <row r="17" spans="1:4" ht="78">
      <c r="A17" s="956" t="s">
        <v>74</v>
      </c>
      <c r="B17" s="953" t="s">
        <v>801</v>
      </c>
      <c r="C17" s="957" t="s">
        <v>802</v>
      </c>
      <c r="D17" s="950"/>
    </row>
    <row r="18" spans="1:4" ht="62.25">
      <c r="A18" s="956" t="s">
        <v>74</v>
      </c>
      <c r="B18" s="953" t="s">
        <v>803</v>
      </c>
      <c r="C18" s="957" t="s">
        <v>804</v>
      </c>
      <c r="D18" s="950"/>
    </row>
    <row r="19" spans="1:4" ht="62.25">
      <c r="A19" s="956" t="s">
        <v>74</v>
      </c>
      <c r="B19" s="953" t="s">
        <v>596</v>
      </c>
      <c r="C19" s="957" t="s">
        <v>315</v>
      </c>
      <c r="D19" s="950"/>
    </row>
    <row r="20" spans="1:4" ht="30.75">
      <c r="A20" s="956" t="s">
        <v>74</v>
      </c>
      <c r="B20" s="953" t="s">
        <v>589</v>
      </c>
      <c r="C20" s="958" t="s">
        <v>590</v>
      </c>
      <c r="D20" s="950"/>
    </row>
    <row r="21" spans="1:4" ht="62.25">
      <c r="A21" s="956" t="s">
        <v>74</v>
      </c>
      <c r="B21" s="953" t="s">
        <v>805</v>
      </c>
      <c r="C21" s="958" t="s">
        <v>806</v>
      </c>
      <c r="D21" s="950"/>
    </row>
    <row r="22" spans="1:4" ht="93">
      <c r="A22" s="956" t="s">
        <v>74</v>
      </c>
      <c r="B22" s="953" t="s">
        <v>908</v>
      </c>
      <c r="C22" s="958" t="s">
        <v>909</v>
      </c>
      <c r="D22" s="950"/>
    </row>
    <row r="23" spans="1:4" ht="78">
      <c r="A23" s="956" t="s">
        <v>74</v>
      </c>
      <c r="B23" s="953" t="s">
        <v>807</v>
      </c>
      <c r="C23" s="958" t="s">
        <v>808</v>
      </c>
      <c r="D23" s="950"/>
    </row>
    <row r="24" spans="1:4" ht="46.5">
      <c r="A24" s="956" t="s">
        <v>74</v>
      </c>
      <c r="B24" s="953" t="s">
        <v>809</v>
      </c>
      <c r="C24" s="957" t="s">
        <v>810</v>
      </c>
      <c r="D24" s="950"/>
    </row>
    <row r="25" spans="1:4" ht="78">
      <c r="A25" s="956" t="s">
        <v>74</v>
      </c>
      <c r="B25" s="953" t="s">
        <v>811</v>
      </c>
      <c r="C25" s="957" t="s">
        <v>812</v>
      </c>
      <c r="D25" s="950"/>
    </row>
    <row r="26" spans="1:4" ht="46.5">
      <c r="A26" s="956" t="s">
        <v>74</v>
      </c>
      <c r="B26" s="953" t="s">
        <v>813</v>
      </c>
      <c r="C26" s="957" t="s">
        <v>814</v>
      </c>
      <c r="D26" s="950"/>
    </row>
    <row r="27" spans="1:4" ht="30.75">
      <c r="A27" s="956" t="s">
        <v>74</v>
      </c>
      <c r="B27" s="953" t="s">
        <v>815</v>
      </c>
      <c r="C27" s="957" t="s">
        <v>816</v>
      </c>
      <c r="D27" s="950"/>
    </row>
    <row r="28" spans="1:4" ht="30.75">
      <c r="A28" s="956" t="s">
        <v>74</v>
      </c>
      <c r="B28" s="953" t="s">
        <v>817</v>
      </c>
      <c r="C28" s="957" t="s">
        <v>818</v>
      </c>
      <c r="D28" s="950"/>
    </row>
    <row r="29" spans="1:4" ht="78">
      <c r="A29" s="956" t="s">
        <v>74</v>
      </c>
      <c r="B29" s="953" t="s">
        <v>819</v>
      </c>
      <c r="C29" s="957" t="s">
        <v>820</v>
      </c>
      <c r="D29" s="950"/>
    </row>
    <row r="30" spans="1:4" ht="46.5">
      <c r="A30" s="956" t="s">
        <v>74</v>
      </c>
      <c r="B30" s="953" t="s">
        <v>821</v>
      </c>
      <c r="C30" s="957" t="s">
        <v>822</v>
      </c>
      <c r="D30" s="950"/>
    </row>
    <row r="31" spans="1:4" ht="46.5">
      <c r="A31" s="956" t="s">
        <v>74</v>
      </c>
      <c r="B31" s="953" t="s">
        <v>823</v>
      </c>
      <c r="C31" s="957" t="s">
        <v>824</v>
      </c>
      <c r="D31" s="950"/>
    </row>
    <row r="32" spans="1:4" ht="30.75">
      <c r="A32" s="956" t="s">
        <v>74</v>
      </c>
      <c r="B32" s="953" t="s">
        <v>825</v>
      </c>
      <c r="C32" s="957" t="s">
        <v>826</v>
      </c>
      <c r="D32" s="950"/>
    </row>
    <row r="33" spans="1:4" ht="46.5">
      <c r="A33" s="956" t="s">
        <v>74</v>
      </c>
      <c r="B33" s="953" t="s">
        <v>827</v>
      </c>
      <c r="C33" s="957" t="s">
        <v>828</v>
      </c>
      <c r="D33" s="950"/>
    </row>
    <row r="34" spans="1:4" ht="46.5">
      <c r="A34" s="956" t="s">
        <v>74</v>
      </c>
      <c r="B34" s="953" t="s">
        <v>829</v>
      </c>
      <c r="C34" s="957" t="s">
        <v>830</v>
      </c>
      <c r="D34" s="950"/>
    </row>
    <row r="35" spans="1:4" ht="30.75">
      <c r="A35" s="956" t="s">
        <v>74</v>
      </c>
      <c r="B35" s="953" t="s">
        <v>831</v>
      </c>
      <c r="C35" s="957" t="s">
        <v>832</v>
      </c>
      <c r="D35" s="950"/>
    </row>
    <row r="36" spans="1:4" ht="30.75">
      <c r="A36" s="956" t="s">
        <v>74</v>
      </c>
      <c r="B36" s="953" t="s">
        <v>833</v>
      </c>
      <c r="C36" s="957" t="s">
        <v>834</v>
      </c>
      <c r="D36" s="950"/>
    </row>
    <row r="37" spans="1:4" ht="15">
      <c r="A37" s="956" t="s">
        <v>74</v>
      </c>
      <c r="B37" s="959" t="s">
        <v>598</v>
      </c>
      <c r="C37" s="960" t="s">
        <v>303</v>
      </c>
      <c r="D37" s="950"/>
    </row>
    <row r="38" spans="1:4" ht="30.75">
      <c r="A38" s="956" t="s">
        <v>74</v>
      </c>
      <c r="B38" s="953" t="s">
        <v>835</v>
      </c>
      <c r="C38" s="961" t="s">
        <v>836</v>
      </c>
      <c r="D38" s="950"/>
    </row>
    <row r="39" spans="1:4" ht="78">
      <c r="A39" s="956" t="s">
        <v>74</v>
      </c>
      <c r="B39" s="953" t="s">
        <v>507</v>
      </c>
      <c r="C39" s="957" t="s">
        <v>305</v>
      </c>
      <c r="D39" s="950"/>
    </row>
    <row r="40" spans="1:4" ht="78">
      <c r="A40" s="956" t="s">
        <v>74</v>
      </c>
      <c r="B40" s="953" t="s">
        <v>697</v>
      </c>
      <c r="C40" s="957" t="s">
        <v>654</v>
      </c>
      <c r="D40" s="950"/>
    </row>
    <row r="41" spans="1:4" ht="46.5">
      <c r="A41" s="956" t="s">
        <v>74</v>
      </c>
      <c r="B41" s="953" t="s">
        <v>837</v>
      </c>
      <c r="C41" s="957" t="s">
        <v>838</v>
      </c>
      <c r="D41" s="950"/>
    </row>
    <row r="42" spans="1:4" ht="78">
      <c r="A42" s="956" t="s">
        <v>74</v>
      </c>
      <c r="B42" s="953" t="s">
        <v>839</v>
      </c>
      <c r="C42" s="957" t="s">
        <v>840</v>
      </c>
      <c r="D42" s="950"/>
    </row>
    <row r="43" spans="1:4" ht="78">
      <c r="A43" s="956" t="s">
        <v>74</v>
      </c>
      <c r="B43" s="953" t="s">
        <v>841</v>
      </c>
      <c r="C43" s="957" t="s">
        <v>842</v>
      </c>
      <c r="D43" s="950"/>
    </row>
    <row r="44" spans="1:4" ht="46.5">
      <c r="A44" s="956" t="s">
        <v>74</v>
      </c>
      <c r="B44" s="953" t="s">
        <v>843</v>
      </c>
      <c r="C44" s="957" t="s">
        <v>844</v>
      </c>
      <c r="D44" s="950"/>
    </row>
    <row r="45" spans="1:4" ht="46.5">
      <c r="A45" s="956" t="s">
        <v>74</v>
      </c>
      <c r="B45" s="953" t="s">
        <v>845</v>
      </c>
      <c r="C45" s="957" t="s">
        <v>846</v>
      </c>
      <c r="D45" s="950"/>
    </row>
    <row r="46" spans="1:4" ht="30.75">
      <c r="A46" s="956" t="s">
        <v>74</v>
      </c>
      <c r="B46" s="953" t="s">
        <v>847</v>
      </c>
      <c r="C46" s="957" t="s">
        <v>848</v>
      </c>
      <c r="D46" s="950"/>
    </row>
    <row r="47" spans="1:4" ht="46.5">
      <c r="A47" s="956" t="s">
        <v>74</v>
      </c>
      <c r="B47" s="953" t="s">
        <v>849</v>
      </c>
      <c r="C47" s="957" t="s">
        <v>703</v>
      </c>
      <c r="D47" s="950"/>
    </row>
    <row r="48" spans="1:4" ht="46.5">
      <c r="A48" s="956" t="s">
        <v>74</v>
      </c>
      <c r="B48" s="953" t="s">
        <v>850</v>
      </c>
      <c r="C48" s="957" t="s">
        <v>851</v>
      </c>
      <c r="D48" s="950"/>
    </row>
    <row r="49" spans="1:4" ht="46.5">
      <c r="A49" s="956" t="s">
        <v>74</v>
      </c>
      <c r="B49" s="953" t="s">
        <v>852</v>
      </c>
      <c r="C49" s="957" t="s">
        <v>853</v>
      </c>
      <c r="D49" s="950"/>
    </row>
    <row r="50" spans="1:4" ht="46.5">
      <c r="A50" s="956" t="s">
        <v>74</v>
      </c>
      <c r="B50" s="953" t="s">
        <v>910</v>
      </c>
      <c r="C50" s="962" t="s">
        <v>911</v>
      </c>
      <c r="D50" s="950"/>
    </row>
    <row r="51" spans="1:4" ht="46.5">
      <c r="A51" s="956" t="s">
        <v>74</v>
      </c>
      <c r="B51" s="953" t="s">
        <v>912</v>
      </c>
      <c r="C51" s="962" t="s">
        <v>913</v>
      </c>
      <c r="D51" s="950"/>
    </row>
    <row r="52" spans="1:4" ht="46.5">
      <c r="A52" s="956" t="s">
        <v>74</v>
      </c>
      <c r="B52" s="953" t="s">
        <v>914</v>
      </c>
      <c r="C52" s="962" t="s">
        <v>915</v>
      </c>
      <c r="D52" s="950"/>
    </row>
    <row r="53" spans="1:4" ht="46.5">
      <c r="A53" s="956" t="s">
        <v>74</v>
      </c>
      <c r="B53" s="953" t="s">
        <v>854</v>
      </c>
      <c r="C53" s="962" t="s">
        <v>855</v>
      </c>
      <c r="D53" s="950"/>
    </row>
    <row r="54" spans="1:4" ht="62.25">
      <c r="A54" s="963" t="s">
        <v>74</v>
      </c>
      <c r="B54" s="953" t="s">
        <v>916</v>
      </c>
      <c r="C54" s="1013" t="s">
        <v>917</v>
      </c>
      <c r="D54" s="950"/>
    </row>
    <row r="55" spans="1:4" ht="62.25">
      <c r="A55" s="963" t="s">
        <v>74</v>
      </c>
      <c r="B55" s="964" t="s">
        <v>856</v>
      </c>
      <c r="C55" s="965" t="s">
        <v>857</v>
      </c>
      <c r="D55" s="950"/>
    </row>
    <row r="56" spans="1:4" ht="62.25">
      <c r="A56" s="963" t="s">
        <v>74</v>
      </c>
      <c r="B56" s="964" t="s">
        <v>918</v>
      </c>
      <c r="C56" s="965" t="s">
        <v>919</v>
      </c>
      <c r="D56" s="950"/>
    </row>
    <row r="57" spans="1:4" ht="46.5">
      <c r="A57" s="963" t="s">
        <v>74</v>
      </c>
      <c r="B57" s="964" t="s">
        <v>858</v>
      </c>
      <c r="C57" s="965" t="s">
        <v>859</v>
      </c>
      <c r="D57" s="950"/>
    </row>
    <row r="58" spans="1:4" ht="62.25">
      <c r="A58" s="963" t="s">
        <v>74</v>
      </c>
      <c r="B58" s="964" t="s">
        <v>860</v>
      </c>
      <c r="C58" s="965" t="s">
        <v>861</v>
      </c>
      <c r="D58" s="950"/>
    </row>
    <row r="59" spans="1:4" ht="140.25">
      <c r="A59" s="963" t="s">
        <v>74</v>
      </c>
      <c r="B59" s="964" t="s">
        <v>862</v>
      </c>
      <c r="C59" s="965" t="s">
        <v>863</v>
      </c>
      <c r="D59" s="950"/>
    </row>
    <row r="60" spans="1:4" ht="140.25">
      <c r="A60" s="963" t="s">
        <v>74</v>
      </c>
      <c r="B60" s="964" t="s">
        <v>920</v>
      </c>
      <c r="C60" s="965" t="s">
        <v>921</v>
      </c>
      <c r="D60" s="950"/>
    </row>
    <row r="61" spans="1:4" ht="93">
      <c r="A61" s="963" t="s">
        <v>74</v>
      </c>
      <c r="B61" s="964" t="s">
        <v>922</v>
      </c>
      <c r="C61" s="965" t="s">
        <v>923</v>
      </c>
      <c r="D61" s="950"/>
    </row>
    <row r="62" spans="1:4" ht="46.5">
      <c r="A62" s="963" t="s">
        <v>74</v>
      </c>
      <c r="B62" s="964" t="s">
        <v>864</v>
      </c>
      <c r="C62" s="965" t="s">
        <v>865</v>
      </c>
      <c r="D62" s="950"/>
    </row>
    <row r="63" spans="1:4" ht="15">
      <c r="A63" s="956" t="s">
        <v>74</v>
      </c>
      <c r="B63" s="966" t="s">
        <v>866</v>
      </c>
      <c r="C63" s="967" t="s">
        <v>867</v>
      </c>
      <c r="D63" s="950"/>
    </row>
    <row r="64" spans="1:4" ht="51" customHeight="1">
      <c r="A64" s="956" t="s">
        <v>74</v>
      </c>
      <c r="B64" s="953" t="s">
        <v>868</v>
      </c>
      <c r="C64" s="957" t="s">
        <v>869</v>
      </c>
      <c r="D64" s="950"/>
    </row>
    <row r="65" spans="1:4" ht="15">
      <c r="A65" s="956" t="s">
        <v>74</v>
      </c>
      <c r="B65" s="953" t="s">
        <v>870</v>
      </c>
      <c r="C65" s="957" t="s">
        <v>365</v>
      </c>
      <c r="D65" s="950"/>
    </row>
    <row r="66" spans="1:4" ht="46.5">
      <c r="A66" s="956" t="s">
        <v>74</v>
      </c>
      <c r="B66" s="953" t="s">
        <v>924</v>
      </c>
      <c r="C66" s="957" t="s">
        <v>925</v>
      </c>
      <c r="D66" s="950"/>
    </row>
    <row r="67" spans="1:4" ht="46.5">
      <c r="A67" s="956" t="s">
        <v>74</v>
      </c>
      <c r="B67" s="953" t="s">
        <v>926</v>
      </c>
      <c r="C67" s="957" t="s">
        <v>927</v>
      </c>
      <c r="D67" s="950"/>
    </row>
    <row r="68" spans="1:4" ht="15">
      <c r="A68" s="956" t="s">
        <v>74</v>
      </c>
      <c r="B68" s="953" t="s">
        <v>48</v>
      </c>
      <c r="C68" s="957" t="s">
        <v>871</v>
      </c>
      <c r="D68" s="950"/>
    </row>
    <row r="69" spans="1:4" ht="46.5" customHeight="1">
      <c r="A69" s="1036" t="s">
        <v>872</v>
      </c>
      <c r="B69" s="1036"/>
      <c r="C69" s="1036"/>
      <c r="D69" s="950"/>
    </row>
  </sheetData>
  <sheetProtection/>
  <mergeCells count="9">
    <mergeCell ref="A8:C8"/>
    <mergeCell ref="B11:C11"/>
    <mergeCell ref="A69:C69"/>
    <mergeCell ref="A1:C1"/>
    <mergeCell ref="A2:C2"/>
    <mergeCell ref="A3:C3"/>
    <mergeCell ref="A4:C4"/>
    <mergeCell ref="A5:C5"/>
    <mergeCell ref="A7:C7"/>
  </mergeCells>
  <printOptions/>
  <pageMargins left="0.7" right="0.7" top="0.75" bottom="0.75" header="0.3" footer="0.3"/>
  <pageSetup fitToHeight="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D19"/>
  <sheetViews>
    <sheetView zoomScalePageLayoutView="0" workbookViewId="0" topLeftCell="A1">
      <selection activeCell="F16" sqref="F16"/>
    </sheetView>
  </sheetViews>
  <sheetFormatPr defaultColWidth="9.140625" defaultRowHeight="15"/>
  <cols>
    <col min="2" max="2" width="29.00390625" style="0" customWidth="1"/>
    <col min="3" max="3" width="63.28125" style="37" customWidth="1"/>
    <col min="4" max="4" width="1.28515625" style="0" hidden="1" customWidth="1"/>
  </cols>
  <sheetData>
    <row r="1" spans="1:4" ht="15">
      <c r="A1" s="290"/>
      <c r="B1" s="1021" t="s">
        <v>904</v>
      </c>
      <c r="C1" s="1022"/>
      <c r="D1" s="293"/>
    </row>
    <row r="2" spans="1:4" ht="15">
      <c r="A2" s="1023" t="s">
        <v>210</v>
      </c>
      <c r="B2" s="1023"/>
      <c r="C2" s="1023"/>
      <c r="D2" s="1023"/>
    </row>
    <row r="3" spans="1:4" ht="15">
      <c r="A3" s="1023" t="s">
        <v>930</v>
      </c>
      <c r="B3" s="1023"/>
      <c r="C3" s="1023"/>
      <c r="D3" s="1023"/>
    </row>
    <row r="4" spans="1:4" ht="15">
      <c r="A4" s="1025" t="s">
        <v>369</v>
      </c>
      <c r="B4" s="1025"/>
      <c r="C4" s="1025"/>
      <c r="D4" s="1025"/>
    </row>
    <row r="5" spans="1:4" ht="15">
      <c r="A5" s="1025" t="s">
        <v>773</v>
      </c>
      <c r="B5" s="1025"/>
      <c r="C5" s="1025"/>
      <c r="D5" s="1025"/>
    </row>
    <row r="6" spans="1:4" ht="14.25">
      <c r="A6" s="290"/>
      <c r="B6" s="1027"/>
      <c r="C6" s="1028"/>
      <c r="D6" s="290"/>
    </row>
    <row r="7" spans="1:4" ht="14.25">
      <c r="A7" s="290"/>
      <c r="B7" s="290"/>
      <c r="C7" s="560"/>
      <c r="D7" s="290"/>
    </row>
    <row r="8" spans="1:4" ht="49.5" customHeight="1">
      <c r="A8" s="1038" t="s">
        <v>905</v>
      </c>
      <c r="B8" s="1038"/>
      <c r="C8" s="1038"/>
      <c r="D8" s="290"/>
    </row>
    <row r="9" spans="1:4" ht="0.75" customHeight="1">
      <c r="A9" s="290"/>
      <c r="B9" s="297"/>
      <c r="C9" s="560"/>
      <c r="D9" s="290"/>
    </row>
    <row r="10" spans="1:4" ht="14.25">
      <c r="A10" s="290"/>
      <c r="B10" s="290"/>
      <c r="C10" s="570"/>
      <c r="D10" s="290"/>
    </row>
    <row r="11" spans="1:4" ht="30.75">
      <c r="A11" s="968" t="s">
        <v>372</v>
      </c>
      <c r="B11" s="969" t="s">
        <v>70</v>
      </c>
      <c r="C11" s="969" t="s">
        <v>136</v>
      </c>
      <c r="D11" s="290"/>
    </row>
    <row r="12" spans="1:4" ht="15">
      <c r="A12" s="970" t="s">
        <v>74</v>
      </c>
      <c r="B12" s="1039" t="s">
        <v>373</v>
      </c>
      <c r="C12" s="1039"/>
      <c r="D12" s="562"/>
    </row>
    <row r="13" spans="1:4" ht="30.75">
      <c r="A13" s="971" t="s">
        <v>74</v>
      </c>
      <c r="B13" s="972" t="s">
        <v>374</v>
      </c>
      <c r="C13" s="973" t="s">
        <v>375</v>
      </c>
      <c r="D13" s="566"/>
    </row>
    <row r="14" spans="1:4" ht="14.25">
      <c r="A14" s="1040" t="s">
        <v>74</v>
      </c>
      <c r="B14" s="1040" t="s">
        <v>376</v>
      </c>
      <c r="C14" s="1041" t="s">
        <v>377</v>
      </c>
      <c r="D14" s="566"/>
    </row>
    <row r="15" spans="1:4" ht="14.25">
      <c r="A15" s="1040"/>
      <c r="B15" s="1040"/>
      <c r="C15" s="1041"/>
      <c r="D15" s="566"/>
    </row>
    <row r="16" spans="1:4" ht="46.5">
      <c r="A16" s="971" t="s">
        <v>74</v>
      </c>
      <c r="B16" s="974" t="s">
        <v>414</v>
      </c>
      <c r="C16" s="975" t="s">
        <v>416</v>
      </c>
      <c r="D16" s="566"/>
    </row>
    <row r="17" spans="1:4" ht="46.5">
      <c r="A17" s="971" t="s">
        <v>74</v>
      </c>
      <c r="B17" s="969" t="s">
        <v>415</v>
      </c>
      <c r="C17" s="975" t="s">
        <v>378</v>
      </c>
      <c r="D17" s="566"/>
    </row>
    <row r="18" spans="1:4" ht="30.75">
      <c r="A18" s="971" t="s">
        <v>74</v>
      </c>
      <c r="B18" s="969" t="s">
        <v>379</v>
      </c>
      <c r="C18" s="976" t="s">
        <v>380</v>
      </c>
      <c r="D18" s="566"/>
    </row>
    <row r="19" spans="1:4" ht="30.75">
      <c r="A19" s="971" t="s">
        <v>74</v>
      </c>
      <c r="B19" s="969" t="s">
        <v>381</v>
      </c>
      <c r="C19" s="976" t="s">
        <v>382</v>
      </c>
      <c r="D19" s="290"/>
    </row>
  </sheetData>
  <sheetProtection/>
  <mergeCells count="11">
    <mergeCell ref="B1:C1"/>
    <mergeCell ref="A2:D2"/>
    <mergeCell ref="A3:D3"/>
    <mergeCell ref="A4:D4"/>
    <mergeCell ref="A5:D5"/>
    <mergeCell ref="B6:C6"/>
    <mergeCell ref="A8:C8"/>
    <mergeCell ref="B12:C12"/>
    <mergeCell ref="A14:A15"/>
    <mergeCell ref="B14:B15"/>
    <mergeCell ref="C14:C15"/>
  </mergeCells>
  <printOptions/>
  <pageMargins left="0.7" right="0.7" top="0.75" bottom="0.75" header="0.3" footer="0.3"/>
  <pageSetup fitToHeight="0"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F93"/>
  <sheetViews>
    <sheetView view="pageBreakPreview" zoomScale="80" zoomScaleSheetLayoutView="80" zoomScalePageLayoutView="0" workbookViewId="0" topLeftCell="A75">
      <selection activeCell="B84" sqref="B84"/>
    </sheetView>
  </sheetViews>
  <sheetFormatPr defaultColWidth="9.140625" defaultRowHeight="15"/>
  <cols>
    <col min="1" max="1" width="32.140625" style="620" customWidth="1"/>
    <col min="2" max="2" width="85.57421875" style="621" customWidth="1"/>
    <col min="3" max="3" width="18.421875" style="622" customWidth="1"/>
    <col min="4" max="4" width="8.8515625" style="614" customWidth="1"/>
    <col min="5" max="5" width="12.421875" style="614" bestFit="1" customWidth="1"/>
    <col min="6" max="16384" width="8.8515625" style="614" customWidth="1"/>
  </cols>
  <sheetData>
    <row r="1" spans="1:6" s="279" customFormat="1" ht="15.75" customHeight="1">
      <c r="A1" s="1044" t="s">
        <v>556</v>
      </c>
      <c r="B1" s="1044"/>
      <c r="C1" s="1044"/>
      <c r="D1" s="293"/>
      <c r="E1" s="293"/>
      <c r="F1" s="293"/>
    </row>
    <row r="2" spans="1:6" s="279" customFormat="1" ht="15.75" customHeight="1">
      <c r="A2" s="1023" t="s">
        <v>210</v>
      </c>
      <c r="B2" s="1023"/>
      <c r="C2" s="1023"/>
      <c r="D2" s="293"/>
      <c r="E2" s="293"/>
      <c r="F2" s="293"/>
    </row>
    <row r="3" spans="1:6" s="279" customFormat="1" ht="15.75" customHeight="1">
      <c r="A3" s="1023" t="s">
        <v>930</v>
      </c>
      <c r="B3" s="1023"/>
      <c r="C3" s="1023"/>
      <c r="D3" s="293"/>
      <c r="E3" s="293"/>
      <c r="F3" s="293"/>
    </row>
    <row r="4" spans="1:6" s="280" customFormat="1" ht="16.5" customHeight="1">
      <c r="A4" s="1019" t="s">
        <v>369</v>
      </c>
      <c r="B4" s="1019"/>
      <c r="C4" s="1019"/>
      <c r="D4" s="619"/>
      <c r="E4" s="619"/>
      <c r="F4" s="619"/>
    </row>
    <row r="5" spans="1:6" s="280" customFormat="1" ht="16.5" customHeight="1">
      <c r="A5" s="1019" t="s">
        <v>773</v>
      </c>
      <c r="B5" s="1019"/>
      <c r="C5" s="1019"/>
      <c r="D5" s="619"/>
      <c r="E5" s="619"/>
      <c r="F5" s="619"/>
    </row>
    <row r="6" spans="1:3" ht="15" hidden="1">
      <c r="A6" s="1043" t="s">
        <v>552</v>
      </c>
      <c r="B6" s="1043"/>
      <c r="C6" s="1043"/>
    </row>
    <row r="7" spans="2:3" ht="18" customHeight="1">
      <c r="B7" s="1046" t="str">
        <f>'прил1.'!B6</f>
        <v>(в редакции решения Собрания депутатов Ивановского сельсовета Рылького района от 29 января 2021г. № 180</v>
      </c>
      <c r="C7" s="1046"/>
    </row>
    <row r="8" ht="18">
      <c r="D8" s="623"/>
    </row>
    <row r="9" spans="1:4" s="625" customFormat="1" ht="56.25" customHeight="1">
      <c r="A9" s="1045" t="s">
        <v>777</v>
      </c>
      <c r="B9" s="1045"/>
      <c r="C9" s="1045"/>
      <c r="D9" s="624"/>
    </row>
    <row r="10" spans="1:3" s="625" customFormat="1" ht="7.5" customHeight="1">
      <c r="A10" s="1045"/>
      <c r="B10" s="1045"/>
      <c r="C10" s="1045"/>
    </row>
    <row r="11" ht="18">
      <c r="C11" s="626" t="s">
        <v>319</v>
      </c>
    </row>
    <row r="12" spans="1:3" s="627" customFormat="1" ht="88.5" customHeight="1">
      <c r="A12" s="736" t="s">
        <v>193</v>
      </c>
      <c r="B12" s="737" t="s">
        <v>194</v>
      </c>
      <c r="C12" s="738" t="s">
        <v>631</v>
      </c>
    </row>
    <row r="13" spans="1:6" ht="18.75" customHeight="1">
      <c r="A13" s="1042" t="s">
        <v>69</v>
      </c>
      <c r="B13" s="1042"/>
      <c r="C13" s="740">
        <f>C14+C62</f>
        <v>12516793</v>
      </c>
      <c r="F13" s="614">
        <v>25</v>
      </c>
    </row>
    <row r="14" spans="1:3" ht="17.25" customHeight="1">
      <c r="A14" s="739" t="s">
        <v>52</v>
      </c>
      <c r="B14" s="741" t="s">
        <v>195</v>
      </c>
      <c r="C14" s="740">
        <f>+C15+C29+C37+C40+C51+C20+C26+C48+C59</f>
        <v>7162258</v>
      </c>
    </row>
    <row r="15" spans="1:3" ht="17.25">
      <c r="A15" s="739" t="s">
        <v>196</v>
      </c>
      <c r="B15" s="741" t="s">
        <v>197</v>
      </c>
      <c r="C15" s="740">
        <f>C16</f>
        <v>561622</v>
      </c>
    </row>
    <row r="16" spans="1:3" ht="18">
      <c r="A16" s="742" t="s">
        <v>198</v>
      </c>
      <c r="B16" s="743" t="s">
        <v>199</v>
      </c>
      <c r="C16" s="744">
        <f>C17+C19+C18</f>
        <v>561622</v>
      </c>
    </row>
    <row r="17" spans="1:3" ht="82.5" customHeight="1">
      <c r="A17" s="742" t="s">
        <v>200</v>
      </c>
      <c r="B17" s="743" t="s">
        <v>585</v>
      </c>
      <c r="C17" s="744">
        <v>557957</v>
      </c>
    </row>
    <row r="18" spans="1:3" ht="126" customHeight="1">
      <c r="A18" s="745" t="s">
        <v>591</v>
      </c>
      <c r="B18" s="746" t="s">
        <v>0</v>
      </c>
      <c r="C18" s="744">
        <v>737</v>
      </c>
    </row>
    <row r="19" spans="1:3" s="628" customFormat="1" ht="57" customHeight="1">
      <c r="A19" s="745" t="s">
        <v>592</v>
      </c>
      <c r="B19" s="746" t="s">
        <v>313</v>
      </c>
      <c r="C19" s="744">
        <v>2928</v>
      </c>
    </row>
    <row r="20" spans="1:3" ht="18" hidden="1">
      <c r="A20" s="739" t="s">
        <v>212</v>
      </c>
      <c r="B20" s="741" t="s">
        <v>213</v>
      </c>
      <c r="C20" s="744">
        <f>C21</f>
        <v>0</v>
      </c>
    </row>
    <row r="21" spans="1:3" ht="17.25" customHeight="1" hidden="1">
      <c r="A21" s="742" t="s">
        <v>214</v>
      </c>
      <c r="B21" s="743" t="s">
        <v>215</v>
      </c>
      <c r="C21" s="744">
        <f>C22+C23+C24+C25</f>
        <v>0</v>
      </c>
    </row>
    <row r="22" spans="1:3" s="629" customFormat="1" ht="72" hidden="1">
      <c r="A22" s="742" t="s">
        <v>216</v>
      </c>
      <c r="B22" s="743" t="s">
        <v>217</v>
      </c>
      <c r="C22" s="744"/>
    </row>
    <row r="23" spans="1:3" ht="19.5" customHeight="1" hidden="1">
      <c r="A23" s="742" t="s">
        <v>218</v>
      </c>
      <c r="B23" s="743" t="s">
        <v>219</v>
      </c>
      <c r="C23" s="744"/>
    </row>
    <row r="24" spans="1:3" ht="72" hidden="1">
      <c r="A24" s="742" t="s">
        <v>220</v>
      </c>
      <c r="B24" s="743" t="s">
        <v>221</v>
      </c>
      <c r="C24" s="744"/>
    </row>
    <row r="25" spans="1:3" ht="72" hidden="1">
      <c r="A25" s="742" t="s">
        <v>222</v>
      </c>
      <c r="B25" s="743" t="s">
        <v>223</v>
      </c>
      <c r="C25" s="744"/>
    </row>
    <row r="26" spans="1:3" ht="18" hidden="1">
      <c r="A26" s="747" t="s">
        <v>1</v>
      </c>
      <c r="B26" s="748" t="s">
        <v>2</v>
      </c>
      <c r="C26" s="744">
        <f>C27</f>
        <v>0</v>
      </c>
    </row>
    <row r="27" spans="1:3" ht="22.5" customHeight="1" hidden="1">
      <c r="A27" s="745" t="s">
        <v>593</v>
      </c>
      <c r="B27" s="749" t="s">
        <v>3</v>
      </c>
      <c r="C27" s="744">
        <f>C28</f>
        <v>0</v>
      </c>
    </row>
    <row r="28" spans="1:3" s="630" customFormat="1" ht="18" hidden="1">
      <c r="A28" s="745" t="s">
        <v>594</v>
      </c>
      <c r="B28" s="749" t="s">
        <v>3</v>
      </c>
      <c r="C28" s="744">
        <v>0</v>
      </c>
    </row>
    <row r="29" spans="1:3" s="629" customFormat="1" ht="17.25">
      <c r="A29" s="739" t="s">
        <v>53</v>
      </c>
      <c r="B29" s="741" t="s">
        <v>54</v>
      </c>
      <c r="C29" s="740">
        <f>C30+C32</f>
        <v>6347415</v>
      </c>
    </row>
    <row r="30" spans="1:3" ht="18">
      <c r="A30" s="742" t="s">
        <v>55</v>
      </c>
      <c r="B30" s="743" t="s">
        <v>56</v>
      </c>
      <c r="C30" s="744">
        <f>C31</f>
        <v>436705</v>
      </c>
    </row>
    <row r="31" spans="1:3" ht="60" customHeight="1">
      <c r="A31" s="742" t="s">
        <v>57</v>
      </c>
      <c r="B31" s="743" t="s">
        <v>314</v>
      </c>
      <c r="C31" s="744">
        <v>436705</v>
      </c>
    </row>
    <row r="32" spans="1:3" ht="18">
      <c r="A32" s="742" t="s">
        <v>58</v>
      </c>
      <c r="B32" s="743" t="s">
        <v>59</v>
      </c>
      <c r="C32" s="744">
        <f>C33+C35</f>
        <v>5910710</v>
      </c>
    </row>
    <row r="33" spans="1:3" ht="18">
      <c r="A33" s="742" t="s">
        <v>294</v>
      </c>
      <c r="B33" s="743" t="s">
        <v>295</v>
      </c>
      <c r="C33" s="744">
        <f>C34</f>
        <v>4923222</v>
      </c>
    </row>
    <row r="34" spans="1:5" ht="36">
      <c r="A34" s="742" t="s">
        <v>296</v>
      </c>
      <c r="B34" s="743" t="s">
        <v>297</v>
      </c>
      <c r="C34" s="744">
        <v>4923222</v>
      </c>
      <c r="E34" s="929"/>
    </row>
    <row r="35" spans="1:3" ht="18">
      <c r="A35" s="742" t="s">
        <v>299</v>
      </c>
      <c r="B35" s="743" t="s">
        <v>298</v>
      </c>
      <c r="C35" s="744">
        <f>C36</f>
        <v>987488</v>
      </c>
    </row>
    <row r="36" spans="1:3" ht="36">
      <c r="A36" s="742" t="s">
        <v>300</v>
      </c>
      <c r="B36" s="743" t="s">
        <v>301</v>
      </c>
      <c r="C36" s="744">
        <v>987488</v>
      </c>
    </row>
    <row r="37" spans="1:3" ht="31.5" customHeight="1">
      <c r="A37" s="747" t="s">
        <v>201</v>
      </c>
      <c r="B37" s="750" t="s">
        <v>202</v>
      </c>
      <c r="C37" s="740">
        <f>C38</f>
        <v>4730</v>
      </c>
    </row>
    <row r="38" spans="1:3" ht="54">
      <c r="A38" s="751" t="s">
        <v>60</v>
      </c>
      <c r="B38" s="752" t="s">
        <v>61</v>
      </c>
      <c r="C38" s="744">
        <f>C39</f>
        <v>4730</v>
      </c>
    </row>
    <row r="39" spans="1:3" ht="79.5" customHeight="1">
      <c r="A39" s="745" t="s">
        <v>62</v>
      </c>
      <c r="B39" s="753" t="s">
        <v>63</v>
      </c>
      <c r="C39" s="744">
        <v>4730</v>
      </c>
    </row>
    <row r="40" spans="1:3" ht="51.75">
      <c r="A40" s="739" t="s">
        <v>203</v>
      </c>
      <c r="B40" s="741" t="s">
        <v>64</v>
      </c>
      <c r="C40" s="740">
        <f>C41</f>
        <v>248491</v>
      </c>
    </row>
    <row r="41" spans="1:3" ht="90">
      <c r="A41" s="742" t="s">
        <v>204</v>
      </c>
      <c r="B41" s="754" t="s">
        <v>586</v>
      </c>
      <c r="C41" s="744">
        <f>C42+C44+C46</f>
        <v>248491</v>
      </c>
    </row>
    <row r="42" spans="1:3" ht="72" hidden="1">
      <c r="A42" s="742" t="s">
        <v>205</v>
      </c>
      <c r="B42" s="743" t="s">
        <v>206</v>
      </c>
      <c r="C42" s="744">
        <f>C43</f>
        <v>0</v>
      </c>
    </row>
    <row r="43" spans="1:3" ht="72" hidden="1">
      <c r="A43" s="742" t="s">
        <v>207</v>
      </c>
      <c r="B43" s="743" t="s">
        <v>4</v>
      </c>
      <c r="C43" s="744"/>
    </row>
    <row r="44" spans="1:3" ht="96" customHeight="1">
      <c r="A44" s="745" t="s">
        <v>595</v>
      </c>
      <c r="B44" s="755" t="s">
        <v>5</v>
      </c>
      <c r="C44" s="744">
        <f>C45</f>
        <v>248491</v>
      </c>
    </row>
    <row r="45" spans="1:3" ht="77.25" customHeight="1">
      <c r="A45" s="745" t="s">
        <v>596</v>
      </c>
      <c r="B45" s="749" t="s">
        <v>315</v>
      </c>
      <c r="C45" s="744">
        <v>248491</v>
      </c>
    </row>
    <row r="46" spans="1:3" ht="51" customHeight="1" hidden="1">
      <c r="A46" s="756" t="s">
        <v>587</v>
      </c>
      <c r="B46" s="757" t="s">
        <v>588</v>
      </c>
      <c r="C46" s="744">
        <f>C47</f>
        <v>0</v>
      </c>
    </row>
    <row r="47" spans="1:3" ht="51.75" customHeight="1" hidden="1">
      <c r="A47" s="756" t="s">
        <v>589</v>
      </c>
      <c r="B47" s="757" t="s">
        <v>590</v>
      </c>
      <c r="C47" s="744"/>
    </row>
    <row r="48" spans="1:3" ht="37.5" customHeight="1" hidden="1">
      <c r="A48" s="747" t="s">
        <v>6</v>
      </c>
      <c r="B48" s="748" t="s">
        <v>695</v>
      </c>
      <c r="C48" s="744">
        <f>C49</f>
        <v>0</v>
      </c>
    </row>
    <row r="49" spans="1:3" ht="21.75" customHeight="1" hidden="1">
      <c r="A49" s="745" t="s">
        <v>597</v>
      </c>
      <c r="B49" s="749" t="s">
        <v>302</v>
      </c>
      <c r="C49" s="744">
        <f>C50</f>
        <v>0</v>
      </c>
    </row>
    <row r="50" spans="1:3" ht="18" hidden="1">
      <c r="A50" s="745" t="s">
        <v>598</v>
      </c>
      <c r="B50" s="749" t="s">
        <v>303</v>
      </c>
      <c r="C50" s="744">
        <v>0</v>
      </c>
    </row>
    <row r="51" spans="1:3" ht="34.5" hidden="1">
      <c r="A51" s="758" t="s">
        <v>208</v>
      </c>
      <c r="B51" s="759" t="s">
        <v>209</v>
      </c>
      <c r="C51" s="740">
        <f>C52+C56</f>
        <v>0</v>
      </c>
    </row>
    <row r="52" spans="1:3" ht="90" hidden="1">
      <c r="A52" s="751" t="s">
        <v>694</v>
      </c>
      <c r="B52" s="752" t="s">
        <v>306</v>
      </c>
      <c r="C52" s="744">
        <f>C53</f>
        <v>0</v>
      </c>
    </row>
    <row r="53" spans="1:3" s="631" customFormat="1" ht="108" hidden="1">
      <c r="A53" s="751" t="s">
        <v>655</v>
      </c>
      <c r="B53" s="752" t="s">
        <v>304</v>
      </c>
      <c r="C53" s="744">
        <f>C55+C54</f>
        <v>0</v>
      </c>
    </row>
    <row r="54" spans="1:3" s="631" customFormat="1" ht="97.5" customHeight="1" hidden="1">
      <c r="A54" s="745" t="s">
        <v>507</v>
      </c>
      <c r="B54" s="753" t="s">
        <v>305</v>
      </c>
      <c r="C54" s="744">
        <v>0</v>
      </c>
    </row>
    <row r="55" spans="1:3" ht="94.5" customHeight="1" hidden="1">
      <c r="A55" s="745" t="s">
        <v>697</v>
      </c>
      <c r="B55" s="760" t="s">
        <v>654</v>
      </c>
      <c r="C55" s="744">
        <v>0</v>
      </c>
    </row>
    <row r="56" spans="1:3" ht="38.25" customHeight="1" hidden="1">
      <c r="A56" s="761" t="s">
        <v>700</v>
      </c>
      <c r="B56" s="760" t="s">
        <v>701</v>
      </c>
      <c r="C56" s="744">
        <f>C57</f>
        <v>0</v>
      </c>
    </row>
    <row r="57" spans="1:3" ht="62.25" customHeight="1" hidden="1">
      <c r="A57" s="745" t="s">
        <v>698</v>
      </c>
      <c r="B57" s="760" t="s">
        <v>702</v>
      </c>
      <c r="C57" s="744">
        <f>C58</f>
        <v>0</v>
      </c>
    </row>
    <row r="58" spans="1:3" ht="60" customHeight="1" hidden="1">
      <c r="A58" s="745" t="s">
        <v>699</v>
      </c>
      <c r="B58" s="760" t="s">
        <v>703</v>
      </c>
      <c r="C58" s="744">
        <v>0</v>
      </c>
    </row>
    <row r="59" spans="1:3" s="631" customFormat="1" ht="18" hidden="1">
      <c r="A59" s="762" t="s">
        <v>538</v>
      </c>
      <c r="B59" s="763" t="s">
        <v>536</v>
      </c>
      <c r="C59" s="744">
        <f>C60</f>
        <v>0</v>
      </c>
    </row>
    <row r="60" spans="1:3" ht="27.75" customHeight="1" hidden="1">
      <c r="A60" s="762" t="s">
        <v>539</v>
      </c>
      <c r="B60" s="764" t="s">
        <v>537</v>
      </c>
      <c r="C60" s="744">
        <f>C61</f>
        <v>0</v>
      </c>
    </row>
    <row r="61" spans="1:3" ht="33" customHeight="1" hidden="1">
      <c r="A61" s="762" t="s">
        <v>573</v>
      </c>
      <c r="B61" s="765" t="s">
        <v>365</v>
      </c>
      <c r="C61" s="744">
        <v>0</v>
      </c>
    </row>
    <row r="62" spans="1:3" ht="17.25">
      <c r="A62" s="739" t="s">
        <v>48</v>
      </c>
      <c r="B62" s="766" t="s">
        <v>65</v>
      </c>
      <c r="C62" s="767">
        <f>C63+C91+C86+C88</f>
        <v>5354535</v>
      </c>
    </row>
    <row r="63" spans="1:3" ht="34.5">
      <c r="A63" s="739" t="s">
        <v>49</v>
      </c>
      <c r="B63" s="741" t="s">
        <v>66</v>
      </c>
      <c r="C63" s="767">
        <f>C64+C69+C78+C83</f>
        <v>5313857</v>
      </c>
    </row>
    <row r="64" spans="1:3" s="634" customFormat="1" ht="18">
      <c r="A64" s="742" t="s">
        <v>636</v>
      </c>
      <c r="B64" s="743" t="s">
        <v>510</v>
      </c>
      <c r="C64" s="744">
        <f>C65+C67</f>
        <v>2601328</v>
      </c>
    </row>
    <row r="65" spans="1:3" s="631" customFormat="1" ht="36">
      <c r="A65" s="742" t="s">
        <v>735</v>
      </c>
      <c r="B65" s="743" t="s">
        <v>734</v>
      </c>
      <c r="C65" s="744">
        <f>C66</f>
        <v>2601328</v>
      </c>
    </row>
    <row r="66" spans="1:3" ht="36">
      <c r="A66" s="742" t="s">
        <v>736</v>
      </c>
      <c r="B66" s="743" t="s">
        <v>737</v>
      </c>
      <c r="C66" s="744">
        <v>2601328</v>
      </c>
    </row>
    <row r="67" spans="1:3" ht="36" hidden="1">
      <c r="A67" s="742" t="s">
        <v>639</v>
      </c>
      <c r="B67" s="743" t="s">
        <v>512</v>
      </c>
      <c r="C67" s="744">
        <f>C68</f>
        <v>0</v>
      </c>
    </row>
    <row r="68" spans="1:3" ht="36" hidden="1">
      <c r="A68" s="742" t="s">
        <v>640</v>
      </c>
      <c r="B68" s="743" t="s">
        <v>366</v>
      </c>
      <c r="C68" s="744"/>
    </row>
    <row r="69" spans="1:3" ht="54.75" customHeight="1">
      <c r="A69" s="739" t="s">
        <v>641</v>
      </c>
      <c r="B69" s="741" t="s">
        <v>635</v>
      </c>
      <c r="C69" s="767">
        <f>C76+C74+C72+C70</f>
        <v>2020773</v>
      </c>
    </row>
    <row r="70" spans="1:3" ht="84.75" customHeight="1" hidden="1">
      <c r="A70" s="742" t="s">
        <v>740</v>
      </c>
      <c r="B70" s="743" t="s">
        <v>746</v>
      </c>
      <c r="C70" s="768">
        <f>C71</f>
        <v>0</v>
      </c>
    </row>
    <row r="71" spans="1:3" ht="82.5" customHeight="1" hidden="1">
      <c r="A71" s="742" t="s">
        <v>741</v>
      </c>
      <c r="B71" s="743" t="s">
        <v>745</v>
      </c>
      <c r="C71" s="768">
        <v>0</v>
      </c>
    </row>
    <row r="72" spans="1:3" ht="48.75" customHeight="1" hidden="1">
      <c r="A72" s="742" t="s">
        <v>739</v>
      </c>
      <c r="B72" s="743" t="s">
        <v>744</v>
      </c>
      <c r="C72" s="768">
        <f>C73</f>
        <v>0</v>
      </c>
    </row>
    <row r="73" spans="1:3" ht="47.25" customHeight="1" hidden="1">
      <c r="A73" s="742" t="s">
        <v>738</v>
      </c>
      <c r="B73" s="743" t="s">
        <v>742</v>
      </c>
      <c r="C73" s="768">
        <v>0</v>
      </c>
    </row>
    <row r="74" spans="1:3" ht="54">
      <c r="A74" s="742" t="s">
        <v>642</v>
      </c>
      <c r="B74" s="743" t="s">
        <v>517</v>
      </c>
      <c r="C74" s="768">
        <f>C75</f>
        <v>1499181</v>
      </c>
    </row>
    <row r="75" spans="1:3" ht="62.25" customHeight="1">
      <c r="A75" s="742" t="s">
        <v>643</v>
      </c>
      <c r="B75" s="743" t="s">
        <v>743</v>
      </c>
      <c r="C75" s="768">
        <v>1499181</v>
      </c>
    </row>
    <row r="76" spans="1:3" ht="18">
      <c r="A76" s="742" t="s">
        <v>644</v>
      </c>
      <c r="B76" s="743" t="s">
        <v>50</v>
      </c>
      <c r="C76" s="768">
        <f>C77</f>
        <v>521592</v>
      </c>
    </row>
    <row r="77" spans="1:3" ht="18">
      <c r="A77" s="742" t="s">
        <v>645</v>
      </c>
      <c r="B77" s="743" t="s">
        <v>633</v>
      </c>
      <c r="C77" s="768">
        <v>521592</v>
      </c>
    </row>
    <row r="78" spans="1:3" ht="17.25">
      <c r="A78" s="739" t="s">
        <v>646</v>
      </c>
      <c r="B78" s="741" t="s">
        <v>513</v>
      </c>
      <c r="C78" s="740">
        <f>C79+C81</f>
        <v>223167</v>
      </c>
    </row>
    <row r="79" spans="1:3" ht="36">
      <c r="A79" s="742" t="s">
        <v>647</v>
      </c>
      <c r="B79" s="743" t="s">
        <v>68</v>
      </c>
      <c r="C79" s="744">
        <f>C80</f>
        <v>223167</v>
      </c>
    </row>
    <row r="80" spans="1:3" ht="36">
      <c r="A80" s="742" t="s">
        <v>648</v>
      </c>
      <c r="B80" s="743" t="s">
        <v>367</v>
      </c>
      <c r="C80" s="744">
        <v>223167</v>
      </c>
    </row>
    <row r="81" spans="1:3" ht="18" hidden="1">
      <c r="A81" s="742" t="s">
        <v>649</v>
      </c>
      <c r="B81" s="743" t="s">
        <v>51</v>
      </c>
      <c r="C81" s="768">
        <f>C82</f>
        <v>0</v>
      </c>
    </row>
    <row r="82" spans="1:3" ht="18" hidden="1">
      <c r="A82" s="742" t="s">
        <v>650</v>
      </c>
      <c r="B82" s="743" t="s">
        <v>634</v>
      </c>
      <c r="C82" s="768"/>
    </row>
    <row r="83" spans="1:3" ht="17.25">
      <c r="A83" s="769" t="s">
        <v>653</v>
      </c>
      <c r="B83" s="766" t="s">
        <v>584</v>
      </c>
      <c r="C83" s="767">
        <f>C84+C85</f>
        <v>468589</v>
      </c>
    </row>
    <row r="84" spans="1:3" ht="72">
      <c r="A84" s="770" t="s">
        <v>651</v>
      </c>
      <c r="B84" s="771" t="s">
        <v>284</v>
      </c>
      <c r="C84" s="768">
        <v>468589</v>
      </c>
    </row>
    <row r="85" spans="1:3" ht="36" hidden="1">
      <c r="A85" s="770" t="s">
        <v>652</v>
      </c>
      <c r="B85" s="771" t="s">
        <v>508</v>
      </c>
      <c r="C85" s="768">
        <v>0</v>
      </c>
    </row>
    <row r="86" spans="1:3" ht="17.25">
      <c r="A86" s="769" t="s">
        <v>541</v>
      </c>
      <c r="B86" s="763" t="s">
        <v>540</v>
      </c>
      <c r="C86" s="767">
        <f>C87</f>
        <v>60000</v>
      </c>
    </row>
    <row r="87" spans="1:3" ht="18">
      <c r="A87" s="770" t="s">
        <v>542</v>
      </c>
      <c r="B87" s="765" t="s">
        <v>368</v>
      </c>
      <c r="C87" s="768">
        <v>60000</v>
      </c>
    </row>
    <row r="88" spans="1:3" ht="87" hidden="1">
      <c r="A88" s="769" t="s">
        <v>682</v>
      </c>
      <c r="B88" s="920" t="s">
        <v>678</v>
      </c>
      <c r="C88" s="767">
        <f>C89</f>
        <v>0</v>
      </c>
    </row>
    <row r="89" spans="1:3" ht="100.5" customHeight="1" hidden="1">
      <c r="A89" s="770" t="s">
        <v>681</v>
      </c>
      <c r="B89" s="765" t="s">
        <v>679</v>
      </c>
      <c r="C89" s="768">
        <f>C90</f>
        <v>0</v>
      </c>
    </row>
    <row r="90" spans="1:3" ht="65.25" customHeight="1" hidden="1">
      <c r="A90" s="770" t="s">
        <v>683</v>
      </c>
      <c r="B90" s="765" t="s">
        <v>680</v>
      </c>
      <c r="C90" s="768">
        <v>0</v>
      </c>
    </row>
    <row r="91" spans="1:3" ht="51.75">
      <c r="A91" s="921" t="s">
        <v>674</v>
      </c>
      <c r="B91" s="922" t="s">
        <v>514</v>
      </c>
      <c r="C91" s="767">
        <f>+C93</f>
        <v>-19322</v>
      </c>
    </row>
    <row r="92" spans="1:3" ht="54">
      <c r="A92" s="742" t="s">
        <v>676</v>
      </c>
      <c r="B92" s="923" t="s">
        <v>677</v>
      </c>
      <c r="C92" s="768">
        <f>C93</f>
        <v>-19322</v>
      </c>
    </row>
    <row r="93" spans="1:3" ht="54">
      <c r="A93" s="742" t="s">
        <v>675</v>
      </c>
      <c r="B93" s="923" t="s">
        <v>509</v>
      </c>
      <c r="C93" s="768">
        <v>-19322</v>
      </c>
    </row>
  </sheetData>
  <sheetProtection formatRows="0" autoFilter="0"/>
  <mergeCells count="10">
    <mergeCell ref="A13:B13"/>
    <mergeCell ref="A6:C6"/>
    <mergeCell ref="A4:C4"/>
    <mergeCell ref="A5:C5"/>
    <mergeCell ref="A1:C1"/>
    <mergeCell ref="A2:C2"/>
    <mergeCell ref="A3:C3"/>
    <mergeCell ref="A10:C10"/>
    <mergeCell ref="A9:C9"/>
    <mergeCell ref="B7:C7"/>
  </mergeCells>
  <printOptions horizontalCentered="1"/>
  <pageMargins left="0.5118110236220472" right="0.38" top="0.5118110236220472" bottom="0.3937007874015748" header="0.15748031496062992" footer="0.2362204724409449"/>
  <pageSetup blackAndWhite="1" fitToHeight="4" fitToWidth="1" horizontalDpi="600" verticalDpi="600" orientation="portrait" paperSize="9" scale="69" r:id="rId1"/>
  <rowBreaks count="2" manualBreakCount="2">
    <brk id="34" max="2" man="1"/>
    <brk id="65" max="2"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V323"/>
  <sheetViews>
    <sheetView view="pageBreakPreview" zoomScale="60" zoomScaleNormal="70" zoomScalePageLayoutView="0" workbookViewId="0" topLeftCell="A6">
      <selection activeCell="A90" sqref="A90"/>
    </sheetView>
  </sheetViews>
  <sheetFormatPr defaultColWidth="9.140625" defaultRowHeight="15"/>
  <cols>
    <col min="1" max="1" width="133.00390625" style="9" customWidth="1"/>
    <col min="2" max="2" width="8.7109375" style="18" customWidth="1"/>
    <col min="3" max="3" width="9.140625" style="19" customWidth="1"/>
    <col min="4" max="5" width="9.140625" style="380" customWidth="1"/>
    <col min="6" max="6" width="10.00390625" style="8" customWidth="1"/>
    <col min="7" max="7" width="9.140625" style="18" customWidth="1"/>
    <col min="8" max="8" width="19.8515625" style="18" customWidth="1"/>
    <col min="9" max="9" width="20.00390625" style="443" customWidth="1"/>
    <col min="10" max="10" width="22.00390625" style="276" customWidth="1"/>
    <col min="11" max="11" width="17.421875" style="1" customWidth="1"/>
    <col min="12" max="39" width="9.140625" style="1" customWidth="1"/>
  </cols>
  <sheetData>
    <row r="1" spans="1:9" s="279" customFormat="1" ht="15.75" customHeight="1">
      <c r="A1" s="1023" t="s">
        <v>478</v>
      </c>
      <c r="B1" s="1023"/>
      <c r="C1" s="1023"/>
      <c r="D1" s="1023"/>
      <c r="E1" s="1023"/>
      <c r="F1" s="1023"/>
      <c r="G1" s="1023"/>
      <c r="H1" s="1023"/>
      <c r="I1" s="1023"/>
    </row>
    <row r="2" spans="1:9" s="279" customFormat="1" ht="15.75" customHeight="1">
      <c r="A2" s="1023" t="s">
        <v>210</v>
      </c>
      <c r="B2" s="1023"/>
      <c r="C2" s="1023"/>
      <c r="D2" s="1023"/>
      <c r="E2" s="1023"/>
      <c r="F2" s="1023"/>
      <c r="G2" s="1023"/>
      <c r="H2" s="1023"/>
      <c r="I2" s="1023"/>
    </row>
    <row r="3" spans="1:9" s="279" customFormat="1" ht="15.75" customHeight="1">
      <c r="A3" s="1023" t="s">
        <v>479</v>
      </c>
      <c r="B3" s="1023"/>
      <c r="C3" s="1023"/>
      <c r="D3" s="1023"/>
      <c r="E3" s="1023"/>
      <c r="F3" s="1023"/>
      <c r="G3" s="1023"/>
      <c r="H3" s="1023"/>
      <c r="I3" s="1023"/>
    </row>
    <row r="4" spans="1:9" s="280" customFormat="1" ht="16.5" customHeight="1">
      <c r="A4" s="1025" t="s">
        <v>369</v>
      </c>
      <c r="B4" s="1025"/>
      <c r="C4" s="1025"/>
      <c r="D4" s="1025"/>
      <c r="E4" s="1025"/>
      <c r="F4" s="1025"/>
      <c r="G4" s="1025"/>
      <c r="H4" s="1025"/>
      <c r="I4" s="1025"/>
    </row>
    <row r="5" spans="1:9" s="280" customFormat="1" ht="16.5" customHeight="1">
      <c r="A5" s="1025" t="s">
        <v>477</v>
      </c>
      <c r="B5" s="1025"/>
      <c r="C5" s="1025"/>
      <c r="D5" s="1025"/>
      <c r="E5" s="1025"/>
      <c r="F5" s="1025"/>
      <c r="G5" s="1025"/>
      <c r="H5" s="1025"/>
      <c r="I5" s="1025"/>
    </row>
    <row r="6" spans="1:9" s="280" customFormat="1" ht="16.5" customHeight="1">
      <c r="A6" s="1052"/>
      <c r="B6" s="1052"/>
      <c r="C6" s="1052"/>
      <c r="D6" s="1052"/>
      <c r="E6" s="1052"/>
      <c r="F6" s="1052"/>
      <c r="G6" s="1052"/>
      <c r="H6" s="604"/>
      <c r="I6" s="402"/>
    </row>
    <row r="7" spans="1:9" s="280" customFormat="1" ht="16.5" customHeight="1">
      <c r="A7" s="1047"/>
      <c r="B7" s="1047"/>
      <c r="C7" s="1047"/>
      <c r="D7" s="1047"/>
      <c r="E7" s="1047"/>
      <c r="F7" s="1047"/>
      <c r="G7" s="1047"/>
      <c r="H7" s="1047"/>
      <c r="I7" s="1047"/>
    </row>
    <row r="8" spans="1:9" s="280" customFormat="1" ht="66" customHeight="1">
      <c r="A8" s="1048" t="s">
        <v>455</v>
      </c>
      <c r="B8" s="1048"/>
      <c r="C8" s="1048"/>
      <c r="D8" s="1048"/>
      <c r="E8" s="1048"/>
      <c r="F8" s="1048"/>
      <c r="G8" s="1048"/>
      <c r="H8" s="1048"/>
      <c r="I8" s="1048"/>
    </row>
    <row r="9" spans="1:9" s="5" customFormat="1" ht="17.25">
      <c r="A9" s="286"/>
      <c r="B9" s="287"/>
      <c r="C9" s="287"/>
      <c r="D9" s="382"/>
      <c r="E9" s="486"/>
      <c r="F9" s="287"/>
      <c r="G9" s="288"/>
      <c r="H9" s="288"/>
      <c r="I9" s="577" t="s">
        <v>319</v>
      </c>
    </row>
    <row r="10" spans="1:39" s="37" customFormat="1" ht="54" customHeight="1">
      <c r="A10" s="14" t="s">
        <v>136</v>
      </c>
      <c r="B10" s="15" t="s">
        <v>71</v>
      </c>
      <c r="C10" s="34" t="s">
        <v>72</v>
      </c>
      <c r="D10" s="1049" t="s">
        <v>135</v>
      </c>
      <c r="E10" s="1050"/>
      <c r="F10" s="1051"/>
      <c r="G10" s="35" t="s">
        <v>73</v>
      </c>
      <c r="H10" s="35" t="s">
        <v>417</v>
      </c>
      <c r="I10" s="403" t="s">
        <v>420</v>
      </c>
      <c r="J10" s="387"/>
      <c r="K10" s="36"/>
      <c r="L10" s="388">
        <f>I11-K10</f>
        <v>10678200</v>
      </c>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row>
    <row r="11" spans="1:39" s="170" customFormat="1" ht="18" thickBot="1">
      <c r="A11" s="163" t="s">
        <v>78</v>
      </c>
      <c r="B11" s="164"/>
      <c r="C11" s="165"/>
      <c r="D11" s="166"/>
      <c r="E11" s="444"/>
      <c r="F11" s="167"/>
      <c r="G11" s="168"/>
      <c r="H11" s="404">
        <f>+H12</f>
        <v>10673256</v>
      </c>
      <c r="I11" s="404">
        <f>+I12</f>
        <v>10678200</v>
      </c>
      <c r="J11" s="334">
        <v>42443982</v>
      </c>
      <c r="K11" s="335"/>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row>
    <row r="12" spans="1:39" s="170" customFormat="1" ht="18" thickTop="1">
      <c r="A12" s="171" t="s">
        <v>245</v>
      </c>
      <c r="B12" s="172"/>
      <c r="C12" s="173"/>
      <c r="D12" s="174"/>
      <c r="E12" s="445"/>
      <c r="F12" s="175"/>
      <c r="G12" s="176"/>
      <c r="H12" s="405">
        <f>H13+H106+H113+H141+H183+H228+H235+H264+H278</f>
        <v>10673256</v>
      </c>
      <c r="I12" s="405">
        <f>I13+I106+I113+I141+I183+I228+I235+I264+I278</f>
        <v>10678200</v>
      </c>
      <c r="J12" s="384">
        <f>I18+I50+I54</f>
        <v>2285000</v>
      </c>
      <c r="K12" s="385"/>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row>
    <row r="13" spans="1:39" s="170" customFormat="1" ht="18">
      <c r="A13" s="80" t="s">
        <v>79</v>
      </c>
      <c r="B13" s="123" t="s">
        <v>75</v>
      </c>
      <c r="C13" s="177"/>
      <c r="D13" s="178"/>
      <c r="E13" s="446"/>
      <c r="F13" s="179"/>
      <c r="G13" s="180"/>
      <c r="H13" s="406">
        <f>H14+H19+H54+H73+H78+H83</f>
        <v>6873019</v>
      </c>
      <c r="I13" s="406">
        <f>I14+I19+I54+I73+I78+I83</f>
        <v>6873019</v>
      </c>
      <c r="J13" s="162"/>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row>
    <row r="14" spans="1:39" s="170" customFormat="1" ht="34.5">
      <c r="A14" s="40" t="s">
        <v>80</v>
      </c>
      <c r="B14" s="181" t="s">
        <v>75</v>
      </c>
      <c r="C14" s="182" t="s">
        <v>76</v>
      </c>
      <c r="D14" s="183"/>
      <c r="E14" s="447"/>
      <c r="F14" s="184"/>
      <c r="G14" s="185"/>
      <c r="H14" s="407">
        <f aca="true" t="shared" si="0" ref="H14:I17">+H15</f>
        <v>683550</v>
      </c>
      <c r="I14" s="407">
        <f t="shared" si="0"/>
        <v>683550</v>
      </c>
      <c r="J14" s="162"/>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row>
    <row r="15" spans="1:39" s="190" customFormat="1" ht="18">
      <c r="A15" s="11" t="s">
        <v>163</v>
      </c>
      <c r="B15" s="186" t="s">
        <v>75</v>
      </c>
      <c r="C15" s="187" t="s">
        <v>76</v>
      </c>
      <c r="D15" s="213" t="s">
        <v>162</v>
      </c>
      <c r="E15" s="448" t="s">
        <v>316</v>
      </c>
      <c r="F15" s="28" t="s">
        <v>318</v>
      </c>
      <c r="G15" s="188"/>
      <c r="H15" s="408">
        <f t="shared" si="0"/>
        <v>683550</v>
      </c>
      <c r="I15" s="408">
        <f t="shared" si="0"/>
        <v>683550</v>
      </c>
      <c r="J15" s="9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row>
    <row r="16" spans="1:39" s="194" customFormat="1" ht="18">
      <c r="A16" s="10" t="s">
        <v>165</v>
      </c>
      <c r="B16" s="100" t="s">
        <v>75</v>
      </c>
      <c r="C16" s="191" t="s">
        <v>76</v>
      </c>
      <c r="D16" s="331" t="s">
        <v>164</v>
      </c>
      <c r="E16" s="449" t="s">
        <v>316</v>
      </c>
      <c r="F16" s="3" t="s">
        <v>318</v>
      </c>
      <c r="G16" s="192"/>
      <c r="H16" s="409">
        <f t="shared" si="0"/>
        <v>683550</v>
      </c>
      <c r="I16" s="409">
        <f t="shared" si="0"/>
        <v>683550</v>
      </c>
      <c r="J16" s="24"/>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row>
    <row r="17" spans="1:39" s="194" customFormat="1" ht="18">
      <c r="A17" s="30" t="s">
        <v>142</v>
      </c>
      <c r="B17" s="39" t="s">
        <v>75</v>
      </c>
      <c r="C17" s="195" t="s">
        <v>76</v>
      </c>
      <c r="D17" s="219" t="s">
        <v>164</v>
      </c>
      <c r="E17" s="450" t="s">
        <v>316</v>
      </c>
      <c r="F17" s="31" t="s">
        <v>317</v>
      </c>
      <c r="G17" s="196"/>
      <c r="H17" s="410">
        <f t="shared" si="0"/>
        <v>683550</v>
      </c>
      <c r="I17" s="410">
        <f t="shared" si="0"/>
        <v>683550</v>
      </c>
      <c r="J17" s="24"/>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row>
    <row r="18" spans="1:39" s="194" customFormat="1" ht="48.75" customHeight="1">
      <c r="A18" s="23" t="s">
        <v>82</v>
      </c>
      <c r="B18" s="12" t="s">
        <v>75</v>
      </c>
      <c r="C18" s="197" t="s">
        <v>76</v>
      </c>
      <c r="D18" s="342" t="s">
        <v>164</v>
      </c>
      <c r="E18" s="451" t="s">
        <v>316</v>
      </c>
      <c r="F18" s="4" t="s">
        <v>317</v>
      </c>
      <c r="G18" s="198" t="s">
        <v>77</v>
      </c>
      <c r="H18" s="411">
        <v>683550</v>
      </c>
      <c r="I18" s="411">
        <v>683550</v>
      </c>
      <c r="J18" s="602">
        <f>I18+I51+I103+I111+I241</f>
        <v>6444972</v>
      </c>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row>
    <row r="19" spans="1:39" s="194" customFormat="1" ht="34.5">
      <c r="A19" s="40" t="s">
        <v>92</v>
      </c>
      <c r="B19" s="181" t="s">
        <v>75</v>
      </c>
      <c r="C19" s="181" t="s">
        <v>81</v>
      </c>
      <c r="D19" s="182"/>
      <c r="E19" s="452"/>
      <c r="F19" s="185"/>
      <c r="G19" s="181"/>
      <c r="H19" s="407">
        <f>+H48+H28+H33+H38+H43+H20</f>
        <v>1575410</v>
      </c>
      <c r="I19" s="407">
        <f>+I48+I28+I33+I38+I43+I20</f>
        <v>1575410</v>
      </c>
      <c r="J19" s="602">
        <f>I48</f>
        <v>1575410</v>
      </c>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row>
    <row r="20" spans="1:39" s="194" customFormat="1" ht="51.75" hidden="1">
      <c r="A20" s="11" t="s">
        <v>268</v>
      </c>
      <c r="B20" s="186" t="s">
        <v>75</v>
      </c>
      <c r="C20" s="187" t="s">
        <v>81</v>
      </c>
      <c r="D20" s="343" t="s">
        <v>263</v>
      </c>
      <c r="E20" s="453" t="s">
        <v>316</v>
      </c>
      <c r="F20" s="2" t="s">
        <v>318</v>
      </c>
      <c r="G20" s="188"/>
      <c r="H20" s="408">
        <f>+H21</f>
        <v>0</v>
      </c>
      <c r="I20" s="408">
        <f>+I21</f>
        <v>0</v>
      </c>
      <c r="J20" s="602">
        <f>I24+I27+I32+I37+I42+I47</f>
        <v>0</v>
      </c>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row>
    <row r="21" spans="1:39" s="194" customFormat="1" ht="54" hidden="1">
      <c r="A21" s="10" t="s">
        <v>270</v>
      </c>
      <c r="B21" s="100" t="s">
        <v>75</v>
      </c>
      <c r="C21" s="191" t="s">
        <v>81</v>
      </c>
      <c r="D21" s="331" t="s">
        <v>260</v>
      </c>
      <c r="E21" s="449" t="s">
        <v>316</v>
      </c>
      <c r="F21" s="3" t="s">
        <v>318</v>
      </c>
      <c r="G21" s="192"/>
      <c r="H21" s="409">
        <f>H23+H26</f>
        <v>0</v>
      </c>
      <c r="I21" s="409">
        <f>I23+I26</f>
        <v>0</v>
      </c>
      <c r="J21" s="24"/>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row>
    <row r="22" spans="1:39" s="194" customFormat="1" ht="90" hidden="1">
      <c r="A22" s="476" t="s">
        <v>422</v>
      </c>
      <c r="B22" s="477" t="s">
        <v>75</v>
      </c>
      <c r="C22" s="478" t="s">
        <v>81</v>
      </c>
      <c r="D22" s="484" t="s">
        <v>260</v>
      </c>
      <c r="E22" s="488" t="s">
        <v>102</v>
      </c>
      <c r="F22" s="485" t="s">
        <v>318</v>
      </c>
      <c r="G22" s="479"/>
      <c r="H22" s="480">
        <f>H23</f>
        <v>0</v>
      </c>
      <c r="I22" s="480">
        <f>I23</f>
        <v>0</v>
      </c>
      <c r="J22" s="24"/>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row>
    <row r="23" spans="1:10" s="193" customFormat="1" ht="18" hidden="1">
      <c r="A23" s="30" t="s">
        <v>423</v>
      </c>
      <c r="B23" s="39" t="s">
        <v>75</v>
      </c>
      <c r="C23" s="195" t="s">
        <v>81</v>
      </c>
      <c r="D23" s="219" t="s">
        <v>260</v>
      </c>
      <c r="E23" s="450" t="s">
        <v>102</v>
      </c>
      <c r="F23" s="31" t="s">
        <v>424</v>
      </c>
      <c r="G23" s="196"/>
      <c r="H23" s="410">
        <f>H24</f>
        <v>0</v>
      </c>
      <c r="I23" s="410">
        <f>I24</f>
        <v>0</v>
      </c>
      <c r="J23" s="24"/>
    </row>
    <row r="24" spans="1:10" s="193" customFormat="1" ht="43.5" customHeight="1" hidden="1">
      <c r="A24" s="23" t="s">
        <v>82</v>
      </c>
      <c r="B24" s="12" t="s">
        <v>75</v>
      </c>
      <c r="C24" s="197" t="s">
        <v>81</v>
      </c>
      <c r="D24" s="342" t="s">
        <v>260</v>
      </c>
      <c r="E24" s="451" t="s">
        <v>102</v>
      </c>
      <c r="F24" s="4" t="s">
        <v>424</v>
      </c>
      <c r="G24" s="198" t="s">
        <v>77</v>
      </c>
      <c r="H24" s="411">
        <v>0</v>
      </c>
      <c r="I24" s="411">
        <v>0</v>
      </c>
      <c r="J24" s="24"/>
    </row>
    <row r="25" spans="1:39" s="194" customFormat="1" ht="198" hidden="1">
      <c r="A25" s="476" t="s">
        <v>425</v>
      </c>
      <c r="B25" s="477" t="s">
        <v>75</v>
      </c>
      <c r="C25" s="478" t="s">
        <v>81</v>
      </c>
      <c r="D25" s="484" t="s">
        <v>260</v>
      </c>
      <c r="E25" s="488" t="s">
        <v>81</v>
      </c>
      <c r="F25" s="485" t="s">
        <v>318</v>
      </c>
      <c r="G25" s="479"/>
      <c r="H25" s="480">
        <f>H26</f>
        <v>0</v>
      </c>
      <c r="I25" s="480">
        <f>I26</f>
        <v>0</v>
      </c>
      <c r="J25" s="24"/>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row>
    <row r="26" spans="1:10" s="193" customFormat="1" ht="18" hidden="1">
      <c r="A26" s="30" t="s">
        <v>423</v>
      </c>
      <c r="B26" s="39" t="s">
        <v>75</v>
      </c>
      <c r="C26" s="195" t="s">
        <v>81</v>
      </c>
      <c r="D26" s="219" t="s">
        <v>260</v>
      </c>
      <c r="E26" s="450" t="s">
        <v>81</v>
      </c>
      <c r="F26" s="31" t="s">
        <v>424</v>
      </c>
      <c r="G26" s="196"/>
      <c r="H26" s="410">
        <f>H27</f>
        <v>0</v>
      </c>
      <c r="I26" s="410">
        <f>I27</f>
        <v>0</v>
      </c>
      <c r="J26" s="24"/>
    </row>
    <row r="27" spans="1:10" s="193" customFormat="1" ht="43.5" customHeight="1" hidden="1">
      <c r="A27" s="23" t="s">
        <v>82</v>
      </c>
      <c r="B27" s="12" t="s">
        <v>75</v>
      </c>
      <c r="C27" s="197" t="s">
        <v>81</v>
      </c>
      <c r="D27" s="342" t="s">
        <v>260</v>
      </c>
      <c r="E27" s="451" t="s">
        <v>81</v>
      </c>
      <c r="F27" s="4" t="s">
        <v>424</v>
      </c>
      <c r="G27" s="198" t="s">
        <v>77</v>
      </c>
      <c r="H27" s="411">
        <v>0</v>
      </c>
      <c r="I27" s="411">
        <v>0</v>
      </c>
      <c r="J27" s="24"/>
    </row>
    <row r="28" spans="1:39" s="194" customFormat="1" ht="34.5" hidden="1">
      <c r="A28" s="60" t="s">
        <v>226</v>
      </c>
      <c r="B28" s="186" t="s">
        <v>75</v>
      </c>
      <c r="C28" s="187" t="s">
        <v>81</v>
      </c>
      <c r="D28" s="343" t="s">
        <v>99</v>
      </c>
      <c r="E28" s="453" t="s">
        <v>316</v>
      </c>
      <c r="F28" s="2" t="s">
        <v>318</v>
      </c>
      <c r="G28" s="188"/>
      <c r="H28" s="408">
        <f>+H29</f>
        <v>0</v>
      </c>
      <c r="I28" s="408">
        <f>+I29</f>
        <v>0</v>
      </c>
      <c r="J28" s="24"/>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row>
    <row r="29" spans="1:39" s="194" customFormat="1" ht="36" hidden="1">
      <c r="A29" s="48" t="s">
        <v>386</v>
      </c>
      <c r="B29" s="100" t="s">
        <v>75</v>
      </c>
      <c r="C29" s="191" t="s">
        <v>81</v>
      </c>
      <c r="D29" s="331" t="s">
        <v>154</v>
      </c>
      <c r="E29" s="449" t="s">
        <v>316</v>
      </c>
      <c r="F29" s="3" t="s">
        <v>318</v>
      </c>
      <c r="G29" s="192"/>
      <c r="H29" s="409">
        <f aca="true" t="shared" si="1" ref="H29:I31">H30</f>
        <v>0</v>
      </c>
      <c r="I29" s="409">
        <f t="shared" si="1"/>
        <v>0</v>
      </c>
      <c r="J29" s="24"/>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row>
    <row r="30" spans="1:39" s="194" customFormat="1" ht="36" hidden="1">
      <c r="A30" s="476" t="s">
        <v>426</v>
      </c>
      <c r="B30" s="477" t="s">
        <v>75</v>
      </c>
      <c r="C30" s="478" t="s">
        <v>81</v>
      </c>
      <c r="D30" s="484" t="s">
        <v>154</v>
      </c>
      <c r="E30" s="488" t="s">
        <v>76</v>
      </c>
      <c r="F30" s="485" t="s">
        <v>318</v>
      </c>
      <c r="G30" s="479"/>
      <c r="H30" s="480">
        <f t="shared" si="1"/>
        <v>0</v>
      </c>
      <c r="I30" s="480">
        <f t="shared" si="1"/>
        <v>0</v>
      </c>
      <c r="J30" s="24"/>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row>
    <row r="31" spans="1:10" s="193" customFormat="1" ht="18" hidden="1">
      <c r="A31" s="30" t="s">
        <v>423</v>
      </c>
      <c r="B31" s="39" t="s">
        <v>75</v>
      </c>
      <c r="C31" s="195" t="s">
        <v>81</v>
      </c>
      <c r="D31" s="219" t="s">
        <v>154</v>
      </c>
      <c r="E31" s="450" t="s">
        <v>76</v>
      </c>
      <c r="F31" s="31" t="s">
        <v>424</v>
      </c>
      <c r="G31" s="196"/>
      <c r="H31" s="410">
        <f t="shared" si="1"/>
        <v>0</v>
      </c>
      <c r="I31" s="410">
        <f t="shared" si="1"/>
        <v>0</v>
      </c>
      <c r="J31" s="24"/>
    </row>
    <row r="32" spans="1:10" s="193" customFormat="1" ht="43.5" customHeight="1" hidden="1">
      <c r="A32" s="23" t="s">
        <v>82</v>
      </c>
      <c r="B32" s="12" t="s">
        <v>75</v>
      </c>
      <c r="C32" s="197" t="s">
        <v>81</v>
      </c>
      <c r="D32" s="342" t="s">
        <v>154</v>
      </c>
      <c r="E32" s="451" t="s">
        <v>76</v>
      </c>
      <c r="F32" s="4" t="s">
        <v>424</v>
      </c>
      <c r="G32" s="198" t="s">
        <v>77</v>
      </c>
      <c r="H32" s="411">
        <v>0</v>
      </c>
      <c r="I32" s="411">
        <v>0</v>
      </c>
      <c r="J32" s="24"/>
    </row>
    <row r="33" spans="1:39" s="194" customFormat="1" ht="51.75" hidden="1">
      <c r="A33" s="244" t="s">
        <v>233</v>
      </c>
      <c r="B33" s="186" t="s">
        <v>75</v>
      </c>
      <c r="C33" s="187" t="s">
        <v>81</v>
      </c>
      <c r="D33" s="343" t="s">
        <v>107</v>
      </c>
      <c r="E33" s="453" t="s">
        <v>316</v>
      </c>
      <c r="F33" s="2" t="s">
        <v>318</v>
      </c>
      <c r="G33" s="188"/>
      <c r="H33" s="408">
        <f aca="true" t="shared" si="2" ref="H33:I36">H34</f>
        <v>0</v>
      </c>
      <c r="I33" s="408">
        <f t="shared" si="2"/>
        <v>0</v>
      </c>
      <c r="J33" s="24"/>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row>
    <row r="34" spans="1:39" s="194" customFormat="1" ht="72" hidden="1">
      <c r="A34" s="245" t="s">
        <v>427</v>
      </c>
      <c r="B34" s="100" t="s">
        <v>75</v>
      </c>
      <c r="C34" s="191" t="s">
        <v>81</v>
      </c>
      <c r="D34" s="331" t="s">
        <v>428</v>
      </c>
      <c r="E34" s="449" t="s">
        <v>316</v>
      </c>
      <c r="F34" s="3" t="s">
        <v>318</v>
      </c>
      <c r="G34" s="192"/>
      <c r="H34" s="409">
        <f t="shared" si="2"/>
        <v>0</v>
      </c>
      <c r="I34" s="409">
        <f t="shared" si="2"/>
        <v>0</v>
      </c>
      <c r="J34" s="24"/>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row>
    <row r="35" spans="1:39" s="194" customFormat="1" ht="54" hidden="1">
      <c r="A35" s="476" t="s">
        <v>429</v>
      </c>
      <c r="B35" s="477" t="s">
        <v>75</v>
      </c>
      <c r="C35" s="478" t="s">
        <v>81</v>
      </c>
      <c r="D35" s="484" t="s">
        <v>428</v>
      </c>
      <c r="E35" s="488" t="s">
        <v>76</v>
      </c>
      <c r="F35" s="485" t="s">
        <v>318</v>
      </c>
      <c r="G35" s="479"/>
      <c r="H35" s="480">
        <f t="shared" si="2"/>
        <v>0</v>
      </c>
      <c r="I35" s="480">
        <f t="shared" si="2"/>
        <v>0</v>
      </c>
      <c r="J35" s="24"/>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row>
    <row r="36" spans="1:10" s="193" customFormat="1" ht="18" hidden="1">
      <c r="A36" s="30" t="s">
        <v>423</v>
      </c>
      <c r="B36" s="39" t="s">
        <v>75</v>
      </c>
      <c r="C36" s="195" t="s">
        <v>81</v>
      </c>
      <c r="D36" s="219" t="s">
        <v>428</v>
      </c>
      <c r="E36" s="450" t="s">
        <v>76</v>
      </c>
      <c r="F36" s="31" t="s">
        <v>424</v>
      </c>
      <c r="G36" s="196"/>
      <c r="H36" s="410">
        <f t="shared" si="2"/>
        <v>0</v>
      </c>
      <c r="I36" s="410">
        <f t="shared" si="2"/>
        <v>0</v>
      </c>
      <c r="J36" s="24"/>
    </row>
    <row r="37" spans="1:10" s="193" customFormat="1" ht="43.5" customHeight="1" hidden="1">
      <c r="A37" s="23" t="s">
        <v>82</v>
      </c>
      <c r="B37" s="12" t="s">
        <v>75</v>
      </c>
      <c r="C37" s="197" t="s">
        <v>81</v>
      </c>
      <c r="D37" s="342" t="s">
        <v>428</v>
      </c>
      <c r="E37" s="451" t="s">
        <v>76</v>
      </c>
      <c r="F37" s="4" t="s">
        <v>424</v>
      </c>
      <c r="G37" s="198" t="s">
        <v>77</v>
      </c>
      <c r="H37" s="411">
        <v>0</v>
      </c>
      <c r="I37" s="411">
        <v>0</v>
      </c>
      <c r="J37" s="24"/>
    </row>
    <row r="38" spans="1:39" s="194" customFormat="1" ht="69" hidden="1">
      <c r="A38" s="60" t="s">
        <v>231</v>
      </c>
      <c r="B38" s="186" t="s">
        <v>75</v>
      </c>
      <c r="C38" s="187" t="s">
        <v>81</v>
      </c>
      <c r="D38" s="343" t="s">
        <v>158</v>
      </c>
      <c r="E38" s="453" t="s">
        <v>316</v>
      </c>
      <c r="F38" s="2" t="s">
        <v>318</v>
      </c>
      <c r="G38" s="188"/>
      <c r="H38" s="408">
        <f>+H39</f>
        <v>0</v>
      </c>
      <c r="I38" s="408">
        <f>+I39</f>
        <v>0</v>
      </c>
      <c r="J38" s="24"/>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row>
    <row r="39" spans="1:39" s="194" customFormat="1" ht="90" hidden="1">
      <c r="A39" s="48" t="s">
        <v>232</v>
      </c>
      <c r="B39" s="100" t="s">
        <v>75</v>
      </c>
      <c r="C39" s="191" t="s">
        <v>81</v>
      </c>
      <c r="D39" s="331" t="s">
        <v>159</v>
      </c>
      <c r="E39" s="449" t="s">
        <v>316</v>
      </c>
      <c r="F39" s="3" t="s">
        <v>318</v>
      </c>
      <c r="G39" s="192"/>
      <c r="H39" s="409">
        <f aca="true" t="shared" si="3" ref="H39:I41">H40</f>
        <v>0</v>
      </c>
      <c r="I39" s="409">
        <f t="shared" si="3"/>
        <v>0</v>
      </c>
      <c r="J39" s="24"/>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row>
    <row r="40" spans="1:39" s="194" customFormat="1" ht="144" hidden="1">
      <c r="A40" s="476" t="s">
        <v>430</v>
      </c>
      <c r="B40" s="477" t="s">
        <v>75</v>
      </c>
      <c r="C40" s="478" t="s">
        <v>81</v>
      </c>
      <c r="D40" s="484" t="s">
        <v>159</v>
      </c>
      <c r="E40" s="488" t="s">
        <v>75</v>
      </c>
      <c r="F40" s="485" t="s">
        <v>318</v>
      </c>
      <c r="G40" s="479"/>
      <c r="H40" s="480">
        <f t="shared" si="3"/>
        <v>0</v>
      </c>
      <c r="I40" s="480">
        <f t="shared" si="3"/>
        <v>0</v>
      </c>
      <c r="J40" s="24"/>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row>
    <row r="41" spans="1:10" s="193" customFormat="1" ht="18" hidden="1">
      <c r="A41" s="30" t="s">
        <v>423</v>
      </c>
      <c r="B41" s="39" t="s">
        <v>75</v>
      </c>
      <c r="C41" s="195" t="s">
        <v>81</v>
      </c>
      <c r="D41" s="219" t="s">
        <v>159</v>
      </c>
      <c r="E41" s="450" t="s">
        <v>75</v>
      </c>
      <c r="F41" s="31" t="s">
        <v>424</v>
      </c>
      <c r="G41" s="196"/>
      <c r="H41" s="410">
        <f t="shared" si="3"/>
        <v>0</v>
      </c>
      <c r="I41" s="410">
        <f t="shared" si="3"/>
        <v>0</v>
      </c>
      <c r="J41" s="24"/>
    </row>
    <row r="42" spans="1:10" s="193" customFormat="1" ht="43.5" customHeight="1" hidden="1">
      <c r="A42" s="23" t="s">
        <v>82</v>
      </c>
      <c r="B42" s="12" t="s">
        <v>75</v>
      </c>
      <c r="C42" s="197" t="s">
        <v>81</v>
      </c>
      <c r="D42" s="342" t="s">
        <v>159</v>
      </c>
      <c r="E42" s="451" t="s">
        <v>75</v>
      </c>
      <c r="F42" s="4" t="s">
        <v>424</v>
      </c>
      <c r="G42" s="198" t="s">
        <v>77</v>
      </c>
      <c r="H42" s="411">
        <v>0</v>
      </c>
      <c r="I42" s="411">
        <v>0</v>
      </c>
      <c r="J42" s="24"/>
    </row>
    <row r="43" spans="1:39" s="194" customFormat="1" ht="17.25" hidden="1">
      <c r="A43" s="110" t="s">
        <v>277</v>
      </c>
      <c r="B43" s="186" t="s">
        <v>75</v>
      </c>
      <c r="C43" s="187" t="s">
        <v>81</v>
      </c>
      <c r="D43" s="343" t="s">
        <v>160</v>
      </c>
      <c r="E43" s="453" t="s">
        <v>316</v>
      </c>
      <c r="F43" s="2" t="s">
        <v>318</v>
      </c>
      <c r="G43" s="188"/>
      <c r="H43" s="408">
        <f>+H44</f>
        <v>0</v>
      </c>
      <c r="I43" s="408">
        <f>+I44</f>
        <v>0</v>
      </c>
      <c r="J43" s="24"/>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row>
    <row r="44" spans="1:39" s="194" customFormat="1" ht="36" hidden="1">
      <c r="A44" s="252" t="s">
        <v>276</v>
      </c>
      <c r="B44" s="100" t="s">
        <v>75</v>
      </c>
      <c r="C44" s="191" t="s">
        <v>81</v>
      </c>
      <c r="D44" s="331" t="s">
        <v>161</v>
      </c>
      <c r="E44" s="449" t="s">
        <v>316</v>
      </c>
      <c r="F44" s="3" t="s">
        <v>318</v>
      </c>
      <c r="G44" s="192"/>
      <c r="H44" s="409">
        <f aca="true" t="shared" si="4" ref="H44:I46">H45</f>
        <v>0</v>
      </c>
      <c r="I44" s="409">
        <f t="shared" si="4"/>
        <v>0</v>
      </c>
      <c r="J44" s="24"/>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row>
    <row r="45" spans="1:39" s="194" customFormat="1" ht="54" hidden="1">
      <c r="A45" s="476" t="s">
        <v>431</v>
      </c>
      <c r="B45" s="477" t="s">
        <v>75</v>
      </c>
      <c r="C45" s="478" t="s">
        <v>81</v>
      </c>
      <c r="D45" s="484" t="s">
        <v>161</v>
      </c>
      <c r="E45" s="488" t="s">
        <v>113</v>
      </c>
      <c r="F45" s="485" t="s">
        <v>318</v>
      </c>
      <c r="G45" s="479"/>
      <c r="H45" s="480">
        <f t="shared" si="4"/>
        <v>0</v>
      </c>
      <c r="I45" s="480">
        <f t="shared" si="4"/>
        <v>0</v>
      </c>
      <c r="J45" s="24"/>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row>
    <row r="46" spans="1:10" s="193" customFormat="1" ht="18" hidden="1">
      <c r="A46" s="30" t="s">
        <v>423</v>
      </c>
      <c r="B46" s="39" t="s">
        <v>75</v>
      </c>
      <c r="C46" s="195" t="s">
        <v>81</v>
      </c>
      <c r="D46" s="219" t="s">
        <v>161</v>
      </c>
      <c r="E46" s="450" t="s">
        <v>113</v>
      </c>
      <c r="F46" s="31" t="s">
        <v>424</v>
      </c>
      <c r="G46" s="196"/>
      <c r="H46" s="410">
        <f t="shared" si="4"/>
        <v>0</v>
      </c>
      <c r="I46" s="410">
        <f t="shared" si="4"/>
        <v>0</v>
      </c>
      <c r="J46" s="24"/>
    </row>
    <row r="47" spans="1:10" s="193" customFormat="1" ht="43.5" customHeight="1" hidden="1">
      <c r="A47" s="23" t="s">
        <v>82</v>
      </c>
      <c r="B47" s="12" t="s">
        <v>75</v>
      </c>
      <c r="C47" s="197" t="s">
        <v>81</v>
      </c>
      <c r="D47" s="342" t="s">
        <v>161</v>
      </c>
      <c r="E47" s="451" t="s">
        <v>113</v>
      </c>
      <c r="F47" s="4" t="s">
        <v>424</v>
      </c>
      <c r="G47" s="198" t="s">
        <v>77</v>
      </c>
      <c r="H47" s="411">
        <v>0</v>
      </c>
      <c r="I47" s="411">
        <v>0</v>
      </c>
      <c r="J47" s="24"/>
    </row>
    <row r="48" spans="1:39" s="194" customFormat="1" ht="17.25">
      <c r="A48" s="11" t="s">
        <v>167</v>
      </c>
      <c r="B48" s="186" t="s">
        <v>75</v>
      </c>
      <c r="C48" s="187" t="s">
        <v>81</v>
      </c>
      <c r="D48" s="343" t="s">
        <v>166</v>
      </c>
      <c r="E48" s="453" t="s">
        <v>316</v>
      </c>
      <c r="F48" s="2" t="s">
        <v>318</v>
      </c>
      <c r="G48" s="188"/>
      <c r="H48" s="408">
        <f>+H49</f>
        <v>1575410</v>
      </c>
      <c r="I48" s="408">
        <f>+I49</f>
        <v>1575410</v>
      </c>
      <c r="J48" s="24"/>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row>
    <row r="49" spans="1:39" s="194" customFormat="1" ht="18">
      <c r="A49" s="10" t="s">
        <v>169</v>
      </c>
      <c r="B49" s="100" t="s">
        <v>75</v>
      </c>
      <c r="C49" s="191" t="s">
        <v>81</v>
      </c>
      <c r="D49" s="331" t="s">
        <v>168</v>
      </c>
      <c r="E49" s="449" t="s">
        <v>316</v>
      </c>
      <c r="F49" s="3" t="s">
        <v>318</v>
      </c>
      <c r="G49" s="192"/>
      <c r="H49" s="409">
        <f>+H50</f>
        <v>1575410</v>
      </c>
      <c r="I49" s="409">
        <f>+I50</f>
        <v>1575410</v>
      </c>
      <c r="J49" s="24"/>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row>
    <row r="50" spans="1:10" s="193" customFormat="1" ht="18">
      <c r="A50" s="30" t="s">
        <v>142</v>
      </c>
      <c r="B50" s="39" t="s">
        <v>75</v>
      </c>
      <c r="C50" s="195" t="s">
        <v>81</v>
      </c>
      <c r="D50" s="219" t="s">
        <v>168</v>
      </c>
      <c r="E50" s="450" t="s">
        <v>316</v>
      </c>
      <c r="F50" s="31" t="s">
        <v>317</v>
      </c>
      <c r="G50" s="196"/>
      <c r="H50" s="410">
        <f>SUM(H51:H53)</f>
        <v>1575410</v>
      </c>
      <c r="I50" s="410">
        <f>SUM(I51:I53)</f>
        <v>1575410</v>
      </c>
      <c r="J50" s="24"/>
    </row>
    <row r="51" spans="1:10" s="193" customFormat="1" ht="43.5" customHeight="1">
      <c r="A51" s="23" t="s">
        <v>82</v>
      </c>
      <c r="B51" s="12" t="s">
        <v>75</v>
      </c>
      <c r="C51" s="197" t="s">
        <v>81</v>
      </c>
      <c r="D51" s="342" t="s">
        <v>168</v>
      </c>
      <c r="E51" s="451" t="s">
        <v>316</v>
      </c>
      <c r="F51" s="4" t="s">
        <v>317</v>
      </c>
      <c r="G51" s="198" t="s">
        <v>77</v>
      </c>
      <c r="H51" s="411">
        <f>1158656+349914</f>
        <v>1508570</v>
      </c>
      <c r="I51" s="411">
        <f>1158656+349914</f>
        <v>1508570</v>
      </c>
      <c r="J51" s="24"/>
    </row>
    <row r="52" spans="1:10" s="193" customFormat="1" ht="18">
      <c r="A52" s="25" t="s">
        <v>432</v>
      </c>
      <c r="B52" s="12" t="s">
        <v>75</v>
      </c>
      <c r="C52" s="197" t="s">
        <v>81</v>
      </c>
      <c r="D52" s="342" t="s">
        <v>168</v>
      </c>
      <c r="E52" s="451" t="s">
        <v>316</v>
      </c>
      <c r="F52" s="4" t="s">
        <v>317</v>
      </c>
      <c r="G52" s="198" t="s">
        <v>84</v>
      </c>
      <c r="H52" s="411">
        <v>26840</v>
      </c>
      <c r="I52" s="411">
        <v>26840</v>
      </c>
      <c r="J52" s="24"/>
    </row>
    <row r="53" spans="1:10" s="193" customFormat="1" ht="18">
      <c r="A53" s="25" t="s">
        <v>85</v>
      </c>
      <c r="B53" s="12" t="s">
        <v>75</v>
      </c>
      <c r="C53" s="197" t="s">
        <v>81</v>
      </c>
      <c r="D53" s="342" t="s">
        <v>168</v>
      </c>
      <c r="E53" s="451" t="s">
        <v>316</v>
      </c>
      <c r="F53" s="4" t="s">
        <v>317</v>
      </c>
      <c r="G53" s="198" t="s">
        <v>86</v>
      </c>
      <c r="H53" s="411">
        <v>40000</v>
      </c>
      <c r="I53" s="411">
        <v>40000</v>
      </c>
      <c r="J53" s="24"/>
    </row>
    <row r="54" spans="1:10" s="193" customFormat="1" ht="34.5">
      <c r="A54" s="41" t="s">
        <v>93</v>
      </c>
      <c r="B54" s="22" t="s">
        <v>75</v>
      </c>
      <c r="C54" s="95" t="s">
        <v>87</v>
      </c>
      <c r="D54" s="95"/>
      <c r="E54" s="454"/>
      <c r="F54" s="199"/>
      <c r="G54" s="200"/>
      <c r="H54" s="412">
        <f>+H55</f>
        <v>26040</v>
      </c>
      <c r="I54" s="412">
        <f>+I55</f>
        <v>26040</v>
      </c>
      <c r="J54" s="24"/>
    </row>
    <row r="55" spans="1:39" s="194" customFormat="1" ht="17.25">
      <c r="A55" s="11" t="s">
        <v>171</v>
      </c>
      <c r="B55" s="186" t="s">
        <v>75</v>
      </c>
      <c r="C55" s="187" t="s">
        <v>87</v>
      </c>
      <c r="D55" s="343" t="s">
        <v>170</v>
      </c>
      <c r="E55" s="453" t="s">
        <v>316</v>
      </c>
      <c r="F55" s="2" t="s">
        <v>318</v>
      </c>
      <c r="G55" s="188"/>
      <c r="H55" s="408">
        <f>+H56+H61+H66</f>
        <v>26040</v>
      </c>
      <c r="I55" s="408">
        <f>+I56+I61+I66</f>
        <v>26040</v>
      </c>
      <c r="J55" s="24"/>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row>
    <row r="56" spans="1:39" s="194" customFormat="1" ht="18">
      <c r="A56" s="10" t="s">
        <v>173</v>
      </c>
      <c r="B56" s="100" t="s">
        <v>75</v>
      </c>
      <c r="C56" s="191" t="s">
        <v>87</v>
      </c>
      <c r="D56" s="331" t="s">
        <v>172</v>
      </c>
      <c r="E56" s="449" t="s">
        <v>316</v>
      </c>
      <c r="F56" s="3" t="s">
        <v>318</v>
      </c>
      <c r="G56" s="192"/>
      <c r="H56" s="409">
        <f>+H57</f>
        <v>26040</v>
      </c>
      <c r="I56" s="409">
        <f>+I57</f>
        <v>26040</v>
      </c>
      <c r="J56" s="24"/>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row>
    <row r="57" spans="1:10" s="193" customFormat="1" ht="18">
      <c r="A57" s="30" t="s">
        <v>142</v>
      </c>
      <c r="B57" s="39" t="s">
        <v>75</v>
      </c>
      <c r="C57" s="195" t="s">
        <v>87</v>
      </c>
      <c r="D57" s="219" t="s">
        <v>172</v>
      </c>
      <c r="E57" s="450" t="s">
        <v>316</v>
      </c>
      <c r="F57" s="31" t="s">
        <v>317</v>
      </c>
      <c r="G57" s="196"/>
      <c r="H57" s="410">
        <f>SUM(H58:H60)</f>
        <v>26040</v>
      </c>
      <c r="I57" s="410">
        <f>SUM(I58:I60)</f>
        <v>26040</v>
      </c>
      <c r="J57" s="24"/>
    </row>
    <row r="58" spans="1:10" s="193" customFormat="1" ht="43.5" customHeight="1" hidden="1">
      <c r="A58" s="23" t="s">
        <v>82</v>
      </c>
      <c r="B58" s="12" t="s">
        <v>75</v>
      </c>
      <c r="C58" s="197" t="s">
        <v>87</v>
      </c>
      <c r="D58" s="342" t="s">
        <v>172</v>
      </c>
      <c r="E58" s="451"/>
      <c r="F58" s="27" t="s">
        <v>141</v>
      </c>
      <c r="G58" s="198" t="s">
        <v>77</v>
      </c>
      <c r="H58" s="411"/>
      <c r="I58" s="411"/>
      <c r="J58" s="24"/>
    </row>
    <row r="59" spans="1:10" s="193" customFormat="1" ht="18">
      <c r="A59" s="25" t="s">
        <v>432</v>
      </c>
      <c r="B59" s="12" t="s">
        <v>75</v>
      </c>
      <c r="C59" s="197" t="s">
        <v>87</v>
      </c>
      <c r="D59" s="342" t="s">
        <v>172</v>
      </c>
      <c r="E59" s="451" t="s">
        <v>316</v>
      </c>
      <c r="F59" s="27" t="s">
        <v>317</v>
      </c>
      <c r="G59" s="198" t="s">
        <v>84</v>
      </c>
      <c r="H59" s="411">
        <v>26040</v>
      </c>
      <c r="I59" s="411">
        <v>26040</v>
      </c>
      <c r="J59" s="24"/>
    </row>
    <row r="60" spans="1:10" s="193" customFormat="1" ht="18" hidden="1">
      <c r="A60" s="25" t="s">
        <v>85</v>
      </c>
      <c r="B60" s="12" t="s">
        <v>75</v>
      </c>
      <c r="C60" s="197" t="s">
        <v>87</v>
      </c>
      <c r="D60" s="342" t="s">
        <v>172</v>
      </c>
      <c r="E60" s="451"/>
      <c r="F60" s="27" t="s">
        <v>141</v>
      </c>
      <c r="G60" s="198" t="s">
        <v>86</v>
      </c>
      <c r="H60" s="411"/>
      <c r="I60" s="411"/>
      <c r="J60" s="24"/>
    </row>
    <row r="61" spans="1:39" s="194" customFormat="1" ht="18" hidden="1">
      <c r="A61" s="10" t="s">
        <v>175</v>
      </c>
      <c r="B61" s="100" t="s">
        <v>75</v>
      </c>
      <c r="C61" s="191" t="s">
        <v>87</v>
      </c>
      <c r="D61" s="331" t="s">
        <v>174</v>
      </c>
      <c r="E61" s="449"/>
      <c r="F61" s="3" t="s">
        <v>138</v>
      </c>
      <c r="G61" s="192"/>
      <c r="H61" s="409">
        <f>+H62</f>
        <v>0</v>
      </c>
      <c r="I61" s="409">
        <f>+I62</f>
        <v>0</v>
      </c>
      <c r="J61" s="24"/>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row>
    <row r="62" spans="1:10" s="193" customFormat="1" ht="18" hidden="1">
      <c r="A62" s="30" t="s">
        <v>142</v>
      </c>
      <c r="B62" s="39" t="s">
        <v>75</v>
      </c>
      <c r="C62" s="195" t="s">
        <v>87</v>
      </c>
      <c r="D62" s="219" t="s">
        <v>174</v>
      </c>
      <c r="E62" s="450"/>
      <c r="F62" s="31" t="s">
        <v>141</v>
      </c>
      <c r="G62" s="196"/>
      <c r="H62" s="410">
        <f>SUM(H63:H65)</f>
        <v>0</v>
      </c>
      <c r="I62" s="410">
        <f>SUM(I63:I65)</f>
        <v>0</v>
      </c>
      <c r="J62" s="24"/>
    </row>
    <row r="63" spans="1:10" s="193" customFormat="1" ht="43.5" customHeight="1" hidden="1">
      <c r="A63" s="23" t="s">
        <v>82</v>
      </c>
      <c r="B63" s="12" t="s">
        <v>75</v>
      </c>
      <c r="C63" s="197" t="s">
        <v>87</v>
      </c>
      <c r="D63" s="342" t="s">
        <v>174</v>
      </c>
      <c r="E63" s="451"/>
      <c r="F63" s="27" t="s">
        <v>141</v>
      </c>
      <c r="G63" s="198" t="s">
        <v>77</v>
      </c>
      <c r="H63" s="411"/>
      <c r="I63" s="411"/>
      <c r="J63" s="24"/>
    </row>
    <row r="64" spans="1:10" s="193" customFormat="1" ht="18" hidden="1">
      <c r="A64" s="25" t="s">
        <v>83</v>
      </c>
      <c r="B64" s="12" t="s">
        <v>75</v>
      </c>
      <c r="C64" s="197" t="s">
        <v>87</v>
      </c>
      <c r="D64" s="342" t="s">
        <v>174</v>
      </c>
      <c r="E64" s="451"/>
      <c r="F64" s="27" t="s">
        <v>141</v>
      </c>
      <c r="G64" s="198" t="s">
        <v>84</v>
      </c>
      <c r="H64" s="411"/>
      <c r="I64" s="411"/>
      <c r="J64" s="24"/>
    </row>
    <row r="65" spans="1:10" s="193" customFormat="1" ht="18" hidden="1">
      <c r="A65" s="25" t="s">
        <v>85</v>
      </c>
      <c r="B65" s="12" t="s">
        <v>75</v>
      </c>
      <c r="C65" s="197" t="s">
        <v>87</v>
      </c>
      <c r="D65" s="342" t="s">
        <v>174</v>
      </c>
      <c r="E65" s="451"/>
      <c r="F65" s="27" t="s">
        <v>141</v>
      </c>
      <c r="G65" s="198" t="s">
        <v>86</v>
      </c>
      <c r="H65" s="411"/>
      <c r="I65" s="411"/>
      <c r="J65" s="24"/>
    </row>
    <row r="66" spans="1:39" s="194" customFormat="1" ht="18" hidden="1">
      <c r="A66" s="10" t="s">
        <v>177</v>
      </c>
      <c r="B66" s="100" t="s">
        <v>75</v>
      </c>
      <c r="C66" s="191" t="s">
        <v>87</v>
      </c>
      <c r="D66" s="331" t="s">
        <v>176</v>
      </c>
      <c r="E66" s="449"/>
      <c r="F66" s="3" t="s">
        <v>138</v>
      </c>
      <c r="G66" s="192"/>
      <c r="H66" s="409">
        <f>+H67</f>
        <v>0</v>
      </c>
      <c r="I66" s="409">
        <f>+I67</f>
        <v>0</v>
      </c>
      <c r="J66" s="24"/>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row>
    <row r="67" spans="1:10" s="193" customFormat="1" ht="18" hidden="1">
      <c r="A67" s="30" t="s">
        <v>142</v>
      </c>
      <c r="B67" s="39" t="s">
        <v>75</v>
      </c>
      <c r="C67" s="195" t="s">
        <v>87</v>
      </c>
      <c r="D67" s="219" t="s">
        <v>176</v>
      </c>
      <c r="E67" s="450"/>
      <c r="F67" s="31" t="s">
        <v>141</v>
      </c>
      <c r="G67" s="196"/>
      <c r="H67" s="410">
        <f>SUM(H68:H70)</f>
        <v>0</v>
      </c>
      <c r="I67" s="410">
        <f>SUM(I68:I70)</f>
        <v>0</v>
      </c>
      <c r="J67" s="24"/>
    </row>
    <row r="68" spans="1:10" s="193" customFormat="1" ht="43.5" customHeight="1" hidden="1">
      <c r="A68" s="23" t="s">
        <v>82</v>
      </c>
      <c r="B68" s="12" t="s">
        <v>75</v>
      </c>
      <c r="C68" s="197" t="s">
        <v>87</v>
      </c>
      <c r="D68" s="342" t="s">
        <v>176</v>
      </c>
      <c r="E68" s="451"/>
      <c r="F68" s="27" t="s">
        <v>141</v>
      </c>
      <c r="G68" s="198" t="s">
        <v>77</v>
      </c>
      <c r="H68" s="411"/>
      <c r="I68" s="411"/>
      <c r="J68" s="24"/>
    </row>
    <row r="69" spans="1:10" s="193" customFormat="1" ht="18" hidden="1">
      <c r="A69" s="25" t="s">
        <v>83</v>
      </c>
      <c r="B69" s="12" t="s">
        <v>75</v>
      </c>
      <c r="C69" s="197" t="s">
        <v>87</v>
      </c>
      <c r="D69" s="342" t="s">
        <v>176</v>
      </c>
      <c r="E69" s="451"/>
      <c r="F69" s="27" t="s">
        <v>141</v>
      </c>
      <c r="G69" s="198" t="s">
        <v>84</v>
      </c>
      <c r="H69" s="411"/>
      <c r="I69" s="411"/>
      <c r="J69" s="24"/>
    </row>
    <row r="70" spans="1:10" s="193" customFormat="1" ht="18" hidden="1">
      <c r="A70" s="25" t="s">
        <v>85</v>
      </c>
      <c r="B70" s="12" t="s">
        <v>75</v>
      </c>
      <c r="C70" s="197" t="s">
        <v>87</v>
      </c>
      <c r="D70" s="342" t="s">
        <v>176</v>
      </c>
      <c r="E70" s="451"/>
      <c r="F70" s="27" t="s">
        <v>141</v>
      </c>
      <c r="G70" s="198" t="s">
        <v>86</v>
      </c>
      <c r="H70" s="411"/>
      <c r="I70" s="411"/>
      <c r="J70" s="24"/>
    </row>
    <row r="71" spans="1:10" s="193" customFormat="1" ht="36" hidden="1">
      <c r="A71" s="38" t="s">
        <v>179</v>
      </c>
      <c r="B71" s="39" t="s">
        <v>75</v>
      </c>
      <c r="C71" s="195" t="s">
        <v>87</v>
      </c>
      <c r="D71" s="344" t="s">
        <v>176</v>
      </c>
      <c r="E71" s="455"/>
      <c r="F71" s="33" t="s">
        <v>178</v>
      </c>
      <c r="G71" s="196"/>
      <c r="H71" s="410">
        <f>+H72</f>
        <v>0</v>
      </c>
      <c r="I71" s="410">
        <f>+I72</f>
        <v>0</v>
      </c>
      <c r="J71" s="24"/>
    </row>
    <row r="72" spans="1:10" s="169" customFormat="1" ht="18" hidden="1">
      <c r="A72" s="23" t="s">
        <v>88</v>
      </c>
      <c r="B72" s="12" t="s">
        <v>75</v>
      </c>
      <c r="C72" s="12" t="s">
        <v>87</v>
      </c>
      <c r="D72" s="345" t="s">
        <v>176</v>
      </c>
      <c r="E72" s="456"/>
      <c r="F72" s="29" t="s">
        <v>178</v>
      </c>
      <c r="G72" s="12" t="s">
        <v>89</v>
      </c>
      <c r="H72" s="413"/>
      <c r="I72" s="413"/>
      <c r="J72" s="162"/>
    </row>
    <row r="73" spans="1:10" s="169" customFormat="1" ht="18" hidden="1">
      <c r="A73" s="201" t="s">
        <v>90</v>
      </c>
      <c r="B73" s="185" t="s">
        <v>75</v>
      </c>
      <c r="C73" s="181" t="s">
        <v>91</v>
      </c>
      <c r="D73" s="183"/>
      <c r="E73" s="447"/>
      <c r="F73" s="184"/>
      <c r="G73" s="202"/>
      <c r="H73" s="407">
        <f>H74</f>
        <v>0</v>
      </c>
      <c r="I73" s="407">
        <f>I74</f>
        <v>0</v>
      </c>
      <c r="J73" s="162"/>
    </row>
    <row r="74" spans="1:10" s="169" customFormat="1" ht="18" hidden="1">
      <c r="A74" s="203" t="s">
        <v>181</v>
      </c>
      <c r="B74" s="204" t="s">
        <v>75</v>
      </c>
      <c r="C74" s="205" t="s">
        <v>91</v>
      </c>
      <c r="D74" s="346" t="s">
        <v>180</v>
      </c>
      <c r="E74" s="457"/>
      <c r="F74" s="206" t="s">
        <v>138</v>
      </c>
      <c r="G74" s="144"/>
      <c r="H74" s="414">
        <f>H75</f>
        <v>0</v>
      </c>
      <c r="I74" s="414">
        <f>I75</f>
        <v>0</v>
      </c>
      <c r="J74" s="162"/>
    </row>
    <row r="75" spans="1:39" s="194" customFormat="1" ht="18" hidden="1">
      <c r="A75" s="10" t="s">
        <v>186</v>
      </c>
      <c r="B75" s="100" t="s">
        <v>75</v>
      </c>
      <c r="C75" s="191" t="s">
        <v>91</v>
      </c>
      <c r="D75" s="216" t="s">
        <v>185</v>
      </c>
      <c r="E75" s="458"/>
      <c r="F75" s="42" t="s">
        <v>138</v>
      </c>
      <c r="G75" s="192"/>
      <c r="H75" s="409">
        <f>+H76</f>
        <v>0</v>
      </c>
      <c r="I75" s="409">
        <f>+I76</f>
        <v>0</v>
      </c>
      <c r="J75" s="24"/>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row>
    <row r="76" spans="1:39" s="194" customFormat="1" ht="18" hidden="1">
      <c r="A76" s="30" t="s">
        <v>188</v>
      </c>
      <c r="B76" s="39" t="s">
        <v>75</v>
      </c>
      <c r="C76" s="195" t="s">
        <v>91</v>
      </c>
      <c r="D76" s="258" t="s">
        <v>185</v>
      </c>
      <c r="E76" s="459"/>
      <c r="F76" s="43" t="s">
        <v>187</v>
      </c>
      <c r="G76" s="196"/>
      <c r="H76" s="410">
        <f>+H77</f>
        <v>0</v>
      </c>
      <c r="I76" s="410">
        <f>+I77</f>
        <v>0</v>
      </c>
      <c r="J76" s="24"/>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row>
    <row r="77" spans="1:10" s="169" customFormat="1" ht="18" hidden="1">
      <c r="A77" s="207" t="s">
        <v>83</v>
      </c>
      <c r="B77" s="12" t="s">
        <v>75</v>
      </c>
      <c r="C77" s="12" t="s">
        <v>91</v>
      </c>
      <c r="D77" s="260" t="s">
        <v>185</v>
      </c>
      <c r="E77" s="460"/>
      <c r="F77" s="44" t="s">
        <v>187</v>
      </c>
      <c r="G77" s="12" t="s">
        <v>84</v>
      </c>
      <c r="H77" s="413"/>
      <c r="I77" s="413"/>
      <c r="J77" s="162"/>
    </row>
    <row r="78" spans="1:10" s="124" customFormat="1" ht="20.25" customHeight="1" hidden="1">
      <c r="A78" s="41" t="s">
        <v>191</v>
      </c>
      <c r="B78" s="22" t="s">
        <v>75</v>
      </c>
      <c r="C78" s="45">
        <v>11</v>
      </c>
      <c r="D78" s="183"/>
      <c r="E78" s="447"/>
      <c r="F78" s="184"/>
      <c r="G78" s="21"/>
      <c r="H78" s="407">
        <f aca="true" t="shared" si="5" ref="H78:I81">H79</f>
        <v>0</v>
      </c>
      <c r="I78" s="407">
        <f t="shared" si="5"/>
        <v>0</v>
      </c>
      <c r="J78" s="81"/>
    </row>
    <row r="79" spans="1:10" s="124" customFormat="1" ht="20.25" customHeight="1" hidden="1">
      <c r="A79" s="46" t="s">
        <v>94</v>
      </c>
      <c r="B79" s="77" t="s">
        <v>75</v>
      </c>
      <c r="C79" s="47">
        <v>11</v>
      </c>
      <c r="D79" s="347" t="s">
        <v>189</v>
      </c>
      <c r="E79" s="487"/>
      <c r="F79" s="208" t="s">
        <v>138</v>
      </c>
      <c r="G79" s="209"/>
      <c r="H79" s="415">
        <f t="shared" si="5"/>
        <v>0</v>
      </c>
      <c r="I79" s="415">
        <f t="shared" si="5"/>
        <v>0</v>
      </c>
      <c r="J79" s="81"/>
    </row>
    <row r="80" spans="1:10" s="124" customFormat="1" ht="20.25" customHeight="1" hidden="1">
      <c r="A80" s="48" t="s">
        <v>95</v>
      </c>
      <c r="B80" s="78" t="s">
        <v>75</v>
      </c>
      <c r="C80" s="49">
        <v>11</v>
      </c>
      <c r="D80" s="348" t="s">
        <v>190</v>
      </c>
      <c r="E80" s="466"/>
      <c r="F80" s="210" t="s">
        <v>138</v>
      </c>
      <c r="G80" s="211"/>
      <c r="H80" s="416">
        <f t="shared" si="5"/>
        <v>0</v>
      </c>
      <c r="I80" s="416">
        <f t="shared" si="5"/>
        <v>0</v>
      </c>
      <c r="J80" s="81"/>
    </row>
    <row r="81" spans="1:10" s="124" customFormat="1" ht="18" hidden="1">
      <c r="A81" s="82" t="s">
        <v>192</v>
      </c>
      <c r="B81" s="32" t="s">
        <v>75</v>
      </c>
      <c r="C81" s="52">
        <v>11</v>
      </c>
      <c r="D81" s="52" t="s">
        <v>190</v>
      </c>
      <c r="E81" s="459"/>
      <c r="F81" s="53">
        <v>1403</v>
      </c>
      <c r="G81" s="212"/>
      <c r="H81" s="417">
        <f t="shared" si="5"/>
        <v>0</v>
      </c>
      <c r="I81" s="417">
        <f t="shared" si="5"/>
        <v>0</v>
      </c>
      <c r="J81" s="81"/>
    </row>
    <row r="82" spans="1:10" s="124" customFormat="1" ht="20.25" customHeight="1" hidden="1">
      <c r="A82" s="25" t="s">
        <v>85</v>
      </c>
      <c r="B82" s="12" t="s">
        <v>75</v>
      </c>
      <c r="C82" s="50">
        <v>11</v>
      </c>
      <c r="D82" s="349" t="s">
        <v>190</v>
      </c>
      <c r="E82" s="471"/>
      <c r="F82" s="51">
        <v>1403</v>
      </c>
      <c r="G82" s="12" t="s">
        <v>86</v>
      </c>
      <c r="H82" s="418"/>
      <c r="I82" s="418"/>
      <c r="J82" s="81"/>
    </row>
    <row r="83" spans="1:10" s="124" customFormat="1" ht="18">
      <c r="A83" s="40" t="s">
        <v>96</v>
      </c>
      <c r="B83" s="181" t="s">
        <v>75</v>
      </c>
      <c r="C83" s="182" t="s">
        <v>97</v>
      </c>
      <c r="D83" s="54"/>
      <c r="E83" s="447"/>
      <c r="F83" s="55"/>
      <c r="G83" s="185"/>
      <c r="H83" s="407">
        <f>H84+H88+H93+H100</f>
        <v>4588019</v>
      </c>
      <c r="I83" s="407">
        <f>I84+I88+I93+I100</f>
        <v>4588019</v>
      </c>
      <c r="J83" s="81"/>
    </row>
    <row r="84" spans="1:10" s="215" customFormat="1" ht="51.75" hidden="1">
      <c r="A84" s="60" t="s">
        <v>224</v>
      </c>
      <c r="B84" s="86" t="s">
        <v>75</v>
      </c>
      <c r="C84" s="213" t="s">
        <v>97</v>
      </c>
      <c r="D84" s="322" t="s">
        <v>98</v>
      </c>
      <c r="E84" s="448"/>
      <c r="F84" s="143" t="s">
        <v>138</v>
      </c>
      <c r="G84" s="214"/>
      <c r="H84" s="414">
        <f>+H85</f>
        <v>0</v>
      </c>
      <c r="I84" s="414">
        <f>+I85</f>
        <v>0</v>
      </c>
      <c r="J84" s="6"/>
    </row>
    <row r="85" spans="1:10" s="215" customFormat="1" ht="36" hidden="1">
      <c r="A85" s="48" t="s">
        <v>225</v>
      </c>
      <c r="B85" s="78" t="s">
        <v>75</v>
      </c>
      <c r="C85" s="216" t="s">
        <v>97</v>
      </c>
      <c r="D85" s="348" t="s">
        <v>146</v>
      </c>
      <c r="E85" s="466"/>
      <c r="F85" s="210" t="s">
        <v>138</v>
      </c>
      <c r="G85" s="217"/>
      <c r="H85" s="419">
        <f>+H86</f>
        <v>0</v>
      </c>
      <c r="I85" s="419">
        <f>+I86</f>
        <v>0</v>
      </c>
      <c r="J85" s="6"/>
    </row>
    <row r="86" spans="1:10" s="124" customFormat="1" ht="18" hidden="1">
      <c r="A86" s="150" t="s">
        <v>147</v>
      </c>
      <c r="B86" s="218" t="s">
        <v>75</v>
      </c>
      <c r="C86" s="219" t="s">
        <v>97</v>
      </c>
      <c r="D86" s="52" t="s">
        <v>146</v>
      </c>
      <c r="E86" s="459"/>
      <c r="F86" s="53">
        <v>1434</v>
      </c>
      <c r="G86" s="220"/>
      <c r="H86" s="420">
        <f>H87</f>
        <v>0</v>
      </c>
      <c r="I86" s="420">
        <f>I87</f>
        <v>0</v>
      </c>
      <c r="J86" s="81"/>
    </row>
    <row r="87" spans="1:10" s="124" customFormat="1" ht="18" hidden="1">
      <c r="A87" s="221" t="s">
        <v>83</v>
      </c>
      <c r="B87" s="16" t="s">
        <v>75</v>
      </c>
      <c r="C87" s="16" t="s">
        <v>97</v>
      </c>
      <c r="D87" s="349" t="s">
        <v>146</v>
      </c>
      <c r="E87" s="471"/>
      <c r="F87" s="51">
        <v>1434</v>
      </c>
      <c r="G87" s="16" t="s">
        <v>84</v>
      </c>
      <c r="H87" s="418">
        <v>0</v>
      </c>
      <c r="I87" s="418">
        <v>0</v>
      </c>
      <c r="J87" s="81"/>
    </row>
    <row r="88" spans="1:10" s="215" customFormat="1" ht="34.5">
      <c r="A88" s="60" t="s">
        <v>492</v>
      </c>
      <c r="B88" s="86" t="s">
        <v>75</v>
      </c>
      <c r="C88" s="213" t="s">
        <v>97</v>
      </c>
      <c r="D88" s="322" t="s">
        <v>99</v>
      </c>
      <c r="E88" s="448" t="s">
        <v>316</v>
      </c>
      <c r="F88" s="143" t="s">
        <v>318</v>
      </c>
      <c r="G88" s="214"/>
      <c r="H88" s="414">
        <f>+H89</f>
        <v>129000</v>
      </c>
      <c r="I88" s="414">
        <f>+I89</f>
        <v>129000</v>
      </c>
      <c r="J88" s="6"/>
    </row>
    <row r="89" spans="1:10" s="215" customFormat="1" ht="36">
      <c r="A89" s="48" t="s">
        <v>500</v>
      </c>
      <c r="B89" s="78" t="s">
        <v>75</v>
      </c>
      <c r="C89" s="216" t="s">
        <v>97</v>
      </c>
      <c r="D89" s="350" t="s">
        <v>154</v>
      </c>
      <c r="E89" s="400" t="s">
        <v>316</v>
      </c>
      <c r="F89" s="222" t="s">
        <v>318</v>
      </c>
      <c r="G89" s="211"/>
      <c r="H89" s="416">
        <f>+H91</f>
        <v>129000</v>
      </c>
      <c r="I89" s="416">
        <f>+I91</f>
        <v>129000</v>
      </c>
      <c r="J89" s="6"/>
    </row>
    <row r="90" spans="1:10" s="482" customFormat="1" ht="50.25" customHeight="1">
      <c r="A90" s="476" t="s">
        <v>320</v>
      </c>
      <c r="B90" s="477" t="s">
        <v>75</v>
      </c>
      <c r="C90" s="478" t="s">
        <v>97</v>
      </c>
      <c r="D90" s="484" t="s">
        <v>154</v>
      </c>
      <c r="E90" s="488" t="s">
        <v>75</v>
      </c>
      <c r="F90" s="485" t="s">
        <v>318</v>
      </c>
      <c r="G90" s="479"/>
      <c r="H90" s="480">
        <f>H91</f>
        <v>129000</v>
      </c>
      <c r="I90" s="480">
        <f>I91</f>
        <v>129000</v>
      </c>
      <c r="J90" s="481"/>
    </row>
    <row r="91" spans="1:250" s="193" customFormat="1" ht="18">
      <c r="A91" s="30" t="s">
        <v>155</v>
      </c>
      <c r="B91" s="39" t="s">
        <v>75</v>
      </c>
      <c r="C91" s="195" t="s">
        <v>97</v>
      </c>
      <c r="D91" s="258" t="s">
        <v>154</v>
      </c>
      <c r="E91" s="459" t="s">
        <v>75</v>
      </c>
      <c r="F91" s="43" t="s">
        <v>321</v>
      </c>
      <c r="G91" s="223"/>
      <c r="H91" s="421">
        <f>+H92</f>
        <v>129000</v>
      </c>
      <c r="I91" s="421">
        <f>+I92</f>
        <v>129000</v>
      </c>
      <c r="J91" s="6"/>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c r="BL91" s="215"/>
      <c r="BM91" s="215"/>
      <c r="BN91" s="215"/>
      <c r="BO91" s="215"/>
      <c r="BP91" s="215"/>
      <c r="BQ91" s="215"/>
      <c r="BR91" s="215"/>
      <c r="BS91" s="215"/>
      <c r="BT91" s="215"/>
      <c r="BU91" s="215"/>
      <c r="BV91" s="215"/>
      <c r="BW91" s="215"/>
      <c r="BX91" s="215"/>
      <c r="BY91" s="215"/>
      <c r="BZ91" s="215"/>
      <c r="CA91" s="215"/>
      <c r="CB91" s="215"/>
      <c r="CC91" s="215"/>
      <c r="CD91" s="215"/>
      <c r="CE91" s="215"/>
      <c r="CF91" s="215"/>
      <c r="CG91" s="215"/>
      <c r="CH91" s="215"/>
      <c r="CI91" s="215"/>
      <c r="CJ91" s="215"/>
      <c r="CK91" s="215"/>
      <c r="CL91" s="215"/>
      <c r="CM91" s="215"/>
      <c r="CN91" s="215"/>
      <c r="CO91" s="215"/>
      <c r="CP91" s="215"/>
      <c r="CQ91" s="215"/>
      <c r="CR91" s="215"/>
      <c r="CS91" s="215"/>
      <c r="CT91" s="215"/>
      <c r="CU91" s="215"/>
      <c r="CV91" s="215"/>
      <c r="CW91" s="215"/>
      <c r="CX91" s="215"/>
      <c r="CY91" s="215"/>
      <c r="CZ91" s="215"/>
      <c r="DA91" s="215"/>
      <c r="DB91" s="215"/>
      <c r="DC91" s="215"/>
      <c r="DD91" s="215"/>
      <c r="DE91" s="215"/>
      <c r="DF91" s="215"/>
      <c r="DG91" s="215"/>
      <c r="DH91" s="215"/>
      <c r="DI91" s="215"/>
      <c r="DJ91" s="215"/>
      <c r="DK91" s="215"/>
      <c r="DL91" s="215"/>
      <c r="DM91" s="215"/>
      <c r="DN91" s="215"/>
      <c r="DO91" s="215"/>
      <c r="DP91" s="215"/>
      <c r="DQ91" s="215"/>
      <c r="DR91" s="215"/>
      <c r="DS91" s="215"/>
      <c r="DT91" s="215"/>
      <c r="DU91" s="215"/>
      <c r="DV91" s="215"/>
      <c r="DW91" s="215"/>
      <c r="DX91" s="215"/>
      <c r="DY91" s="215"/>
      <c r="DZ91" s="215"/>
      <c r="EA91" s="215"/>
      <c r="EB91" s="215"/>
      <c r="EC91" s="215"/>
      <c r="ED91" s="215"/>
      <c r="EE91" s="215"/>
      <c r="EF91" s="215"/>
      <c r="EG91" s="215"/>
      <c r="EH91" s="215"/>
      <c r="EI91" s="215"/>
      <c r="EJ91" s="215"/>
      <c r="EK91" s="215"/>
      <c r="EL91" s="215"/>
      <c r="EM91" s="215"/>
      <c r="EN91" s="215"/>
      <c r="EO91" s="215"/>
      <c r="EP91" s="215"/>
      <c r="EQ91" s="215"/>
      <c r="ER91" s="215"/>
      <c r="ES91" s="215"/>
      <c r="ET91" s="215"/>
      <c r="EU91" s="215"/>
      <c r="EV91" s="215"/>
      <c r="EW91" s="215"/>
      <c r="EX91" s="215"/>
      <c r="EY91" s="215"/>
      <c r="EZ91" s="215"/>
      <c r="FA91" s="215"/>
      <c r="FB91" s="215"/>
      <c r="FC91" s="215"/>
      <c r="FD91" s="215"/>
      <c r="FE91" s="215"/>
      <c r="FF91" s="215"/>
      <c r="FG91" s="215"/>
      <c r="FH91" s="215"/>
      <c r="FI91" s="215"/>
      <c r="FJ91" s="215"/>
      <c r="FK91" s="215"/>
      <c r="FL91" s="215"/>
      <c r="FM91" s="215"/>
      <c r="FN91" s="215"/>
      <c r="FO91" s="215"/>
      <c r="FP91" s="215"/>
      <c r="FQ91" s="215"/>
      <c r="FR91" s="215"/>
      <c r="FS91" s="215"/>
      <c r="FT91" s="215"/>
      <c r="FU91" s="215"/>
      <c r="FV91" s="215"/>
      <c r="FW91" s="215"/>
      <c r="FX91" s="215"/>
      <c r="FY91" s="215"/>
      <c r="FZ91" s="215"/>
      <c r="GA91" s="215"/>
      <c r="GB91" s="215"/>
      <c r="GC91" s="215"/>
      <c r="GD91" s="215"/>
      <c r="GE91" s="215"/>
      <c r="GF91" s="215"/>
      <c r="GG91" s="215"/>
      <c r="GH91" s="215"/>
      <c r="GI91" s="215"/>
      <c r="GJ91" s="215"/>
      <c r="GK91" s="215"/>
      <c r="GL91" s="215"/>
      <c r="GM91" s="215"/>
      <c r="GN91" s="215"/>
      <c r="GO91" s="215"/>
      <c r="GP91" s="215"/>
      <c r="GQ91" s="215"/>
      <c r="GR91" s="215"/>
      <c r="GS91" s="215"/>
      <c r="GT91" s="215"/>
      <c r="GU91" s="215"/>
      <c r="GV91" s="215"/>
      <c r="GW91" s="215"/>
      <c r="GX91" s="215"/>
      <c r="GY91" s="215"/>
      <c r="GZ91" s="215"/>
      <c r="HA91" s="215"/>
      <c r="HB91" s="215"/>
      <c r="HC91" s="215"/>
      <c r="HD91" s="215"/>
      <c r="HE91" s="215"/>
      <c r="HF91" s="215"/>
      <c r="HG91" s="215"/>
      <c r="HH91" s="215"/>
      <c r="HI91" s="215"/>
      <c r="HJ91" s="215"/>
      <c r="HK91" s="215"/>
      <c r="HL91" s="215"/>
      <c r="HM91" s="215"/>
      <c r="HN91" s="215"/>
      <c r="HO91" s="215"/>
      <c r="HP91" s="215"/>
      <c r="HQ91" s="215"/>
      <c r="HR91" s="215"/>
      <c r="HS91" s="215"/>
      <c r="HT91" s="215"/>
      <c r="HU91" s="215"/>
      <c r="HV91" s="215"/>
      <c r="HW91" s="215"/>
      <c r="HX91" s="215"/>
      <c r="HY91" s="215"/>
      <c r="HZ91" s="215"/>
      <c r="IA91" s="215"/>
      <c r="IB91" s="215"/>
      <c r="IC91" s="215"/>
      <c r="ID91" s="215"/>
      <c r="IE91" s="215"/>
      <c r="IF91" s="215"/>
      <c r="IG91" s="215"/>
      <c r="IH91" s="215"/>
      <c r="II91" s="215"/>
      <c r="IJ91" s="215"/>
      <c r="IK91" s="215"/>
      <c r="IL91" s="215"/>
      <c r="IM91" s="215"/>
      <c r="IN91" s="215"/>
      <c r="IO91" s="215"/>
      <c r="IP91" s="215"/>
    </row>
    <row r="92" spans="1:250" s="193" customFormat="1" ht="18">
      <c r="A92" s="224" t="s">
        <v>432</v>
      </c>
      <c r="B92" s="12" t="s">
        <v>75</v>
      </c>
      <c r="C92" s="12" t="s">
        <v>97</v>
      </c>
      <c r="D92" s="260" t="s">
        <v>154</v>
      </c>
      <c r="E92" s="460" t="s">
        <v>75</v>
      </c>
      <c r="F92" s="44" t="s">
        <v>321</v>
      </c>
      <c r="G92" s="12" t="s">
        <v>84</v>
      </c>
      <c r="H92" s="418">
        <v>129000</v>
      </c>
      <c r="I92" s="418">
        <v>129000</v>
      </c>
      <c r="J92" s="6"/>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L92" s="215"/>
      <c r="BM92" s="215"/>
      <c r="BN92" s="215"/>
      <c r="BO92" s="215"/>
      <c r="BP92" s="215"/>
      <c r="BQ92" s="215"/>
      <c r="BR92" s="215"/>
      <c r="BS92" s="215"/>
      <c r="BT92" s="215"/>
      <c r="BU92" s="215"/>
      <c r="BV92" s="215"/>
      <c r="BW92" s="215"/>
      <c r="BX92" s="215"/>
      <c r="BY92" s="215"/>
      <c r="BZ92" s="215"/>
      <c r="CA92" s="215"/>
      <c r="CB92" s="215"/>
      <c r="CC92" s="215"/>
      <c r="CD92" s="215"/>
      <c r="CE92" s="215"/>
      <c r="CF92" s="215"/>
      <c r="CG92" s="215"/>
      <c r="CH92" s="215"/>
      <c r="CI92" s="215"/>
      <c r="CJ92" s="215"/>
      <c r="CK92" s="215"/>
      <c r="CL92" s="215"/>
      <c r="CM92" s="215"/>
      <c r="CN92" s="215"/>
      <c r="CO92" s="215"/>
      <c r="CP92" s="215"/>
      <c r="CQ92" s="215"/>
      <c r="CR92" s="215"/>
      <c r="CS92" s="215"/>
      <c r="CT92" s="215"/>
      <c r="CU92" s="215"/>
      <c r="CV92" s="215"/>
      <c r="CW92" s="215"/>
      <c r="CX92" s="215"/>
      <c r="CY92" s="215"/>
      <c r="CZ92" s="215"/>
      <c r="DA92" s="215"/>
      <c r="DB92" s="215"/>
      <c r="DC92" s="215"/>
      <c r="DD92" s="215"/>
      <c r="DE92" s="215"/>
      <c r="DF92" s="215"/>
      <c r="DG92" s="215"/>
      <c r="DH92" s="215"/>
      <c r="DI92" s="215"/>
      <c r="DJ92" s="215"/>
      <c r="DK92" s="215"/>
      <c r="DL92" s="215"/>
      <c r="DM92" s="215"/>
      <c r="DN92" s="215"/>
      <c r="DO92" s="215"/>
      <c r="DP92" s="215"/>
      <c r="DQ92" s="215"/>
      <c r="DR92" s="215"/>
      <c r="DS92" s="215"/>
      <c r="DT92" s="215"/>
      <c r="DU92" s="215"/>
      <c r="DV92" s="215"/>
      <c r="DW92" s="215"/>
      <c r="DX92" s="215"/>
      <c r="DY92" s="215"/>
      <c r="DZ92" s="215"/>
      <c r="EA92" s="215"/>
      <c r="EB92" s="215"/>
      <c r="EC92" s="215"/>
      <c r="ED92" s="215"/>
      <c r="EE92" s="215"/>
      <c r="EF92" s="215"/>
      <c r="EG92" s="215"/>
      <c r="EH92" s="215"/>
      <c r="EI92" s="215"/>
      <c r="EJ92" s="215"/>
      <c r="EK92" s="215"/>
      <c r="EL92" s="215"/>
      <c r="EM92" s="215"/>
      <c r="EN92" s="215"/>
      <c r="EO92" s="215"/>
      <c r="EP92" s="215"/>
      <c r="EQ92" s="215"/>
      <c r="ER92" s="215"/>
      <c r="ES92" s="215"/>
      <c r="ET92" s="215"/>
      <c r="EU92" s="215"/>
      <c r="EV92" s="215"/>
      <c r="EW92" s="215"/>
      <c r="EX92" s="215"/>
      <c r="EY92" s="215"/>
      <c r="EZ92" s="215"/>
      <c r="FA92" s="215"/>
      <c r="FB92" s="215"/>
      <c r="FC92" s="215"/>
      <c r="FD92" s="215"/>
      <c r="FE92" s="215"/>
      <c r="FF92" s="215"/>
      <c r="FG92" s="215"/>
      <c r="FH92" s="215"/>
      <c r="FI92" s="215"/>
      <c r="FJ92" s="215"/>
      <c r="FK92" s="215"/>
      <c r="FL92" s="215"/>
      <c r="FM92" s="215"/>
      <c r="FN92" s="215"/>
      <c r="FO92" s="215"/>
      <c r="FP92" s="215"/>
      <c r="FQ92" s="215"/>
      <c r="FR92" s="215"/>
      <c r="FS92" s="215"/>
      <c r="FT92" s="215"/>
      <c r="FU92" s="215"/>
      <c r="FV92" s="215"/>
      <c r="FW92" s="215"/>
      <c r="FX92" s="215"/>
      <c r="FY92" s="215"/>
      <c r="FZ92" s="215"/>
      <c r="GA92" s="215"/>
      <c r="GB92" s="215"/>
      <c r="GC92" s="215"/>
      <c r="GD92" s="215"/>
      <c r="GE92" s="215"/>
      <c r="GF92" s="215"/>
      <c r="GG92" s="215"/>
      <c r="GH92" s="215"/>
      <c r="GI92" s="215"/>
      <c r="GJ92" s="215"/>
      <c r="GK92" s="215"/>
      <c r="GL92" s="215"/>
      <c r="GM92" s="215"/>
      <c r="GN92" s="215"/>
      <c r="GO92" s="215"/>
      <c r="GP92" s="215"/>
      <c r="GQ92" s="215"/>
      <c r="GR92" s="215"/>
      <c r="GS92" s="215"/>
      <c r="GT92" s="215"/>
      <c r="GU92" s="215"/>
      <c r="GV92" s="215"/>
      <c r="GW92" s="215"/>
      <c r="GX92" s="215"/>
      <c r="GY92" s="215"/>
      <c r="GZ92" s="215"/>
      <c r="HA92" s="215"/>
      <c r="HB92" s="215"/>
      <c r="HC92" s="215"/>
      <c r="HD92" s="215"/>
      <c r="HE92" s="215"/>
      <c r="HF92" s="215"/>
      <c r="HG92" s="215"/>
      <c r="HH92" s="215"/>
      <c r="HI92" s="215"/>
      <c r="HJ92" s="215"/>
      <c r="HK92" s="215"/>
      <c r="HL92" s="215"/>
      <c r="HM92" s="215"/>
      <c r="HN92" s="215"/>
      <c r="HO92" s="215"/>
      <c r="HP92" s="215"/>
      <c r="HQ92" s="215"/>
      <c r="HR92" s="215"/>
      <c r="HS92" s="215"/>
      <c r="HT92" s="215"/>
      <c r="HU92" s="215"/>
      <c r="HV92" s="215"/>
      <c r="HW92" s="215"/>
      <c r="HX92" s="215"/>
      <c r="HY92" s="215"/>
      <c r="HZ92" s="215"/>
      <c r="IA92" s="215"/>
      <c r="IB92" s="215"/>
      <c r="IC92" s="215"/>
      <c r="ID92" s="215"/>
      <c r="IE92" s="215"/>
      <c r="IF92" s="215"/>
      <c r="IG92" s="215"/>
      <c r="IH92" s="215"/>
      <c r="II92" s="215"/>
      <c r="IJ92" s="215"/>
      <c r="IK92" s="215"/>
      <c r="IL92" s="215"/>
      <c r="IM92" s="215"/>
      <c r="IN92" s="215"/>
      <c r="IO92" s="215"/>
      <c r="IP92" s="215"/>
    </row>
    <row r="93" spans="1:10" s="215" customFormat="1" ht="18">
      <c r="A93" s="61" t="s">
        <v>181</v>
      </c>
      <c r="B93" s="204" t="s">
        <v>75</v>
      </c>
      <c r="C93" s="62">
        <v>13</v>
      </c>
      <c r="D93" s="351" t="s">
        <v>180</v>
      </c>
      <c r="E93" s="489" t="s">
        <v>316</v>
      </c>
      <c r="F93" s="225" t="s">
        <v>318</v>
      </c>
      <c r="G93" s="226"/>
      <c r="H93" s="422">
        <f>+H97+H94</f>
        <v>268000</v>
      </c>
      <c r="I93" s="422">
        <f>+I97+I94</f>
        <v>268000</v>
      </c>
      <c r="J93" s="81"/>
    </row>
    <row r="94" spans="1:10" s="124" customFormat="1" ht="18">
      <c r="A94" s="48" t="s">
        <v>183</v>
      </c>
      <c r="B94" s="227" t="s">
        <v>75</v>
      </c>
      <c r="C94" s="56">
        <v>13</v>
      </c>
      <c r="D94" s="352" t="s">
        <v>182</v>
      </c>
      <c r="E94" s="236" t="s">
        <v>316</v>
      </c>
      <c r="F94" s="228" t="s">
        <v>318</v>
      </c>
      <c r="G94" s="229"/>
      <c r="H94" s="416">
        <f>H95</f>
        <v>261000</v>
      </c>
      <c r="I94" s="416">
        <f>I95</f>
        <v>261000</v>
      </c>
      <c r="J94" s="81"/>
    </row>
    <row r="95" spans="1:10" s="124" customFormat="1" ht="18">
      <c r="A95" s="82" t="s">
        <v>307</v>
      </c>
      <c r="B95" s="133" t="s">
        <v>75</v>
      </c>
      <c r="C95" s="63">
        <v>13</v>
      </c>
      <c r="D95" s="353" t="s">
        <v>182</v>
      </c>
      <c r="E95" s="462" t="s">
        <v>316</v>
      </c>
      <c r="F95" s="230" t="s">
        <v>322</v>
      </c>
      <c r="G95" s="135"/>
      <c r="H95" s="417">
        <f>H96</f>
        <v>261000</v>
      </c>
      <c r="I95" s="417">
        <f>I96</f>
        <v>261000</v>
      </c>
      <c r="J95" s="81"/>
    </row>
    <row r="96" spans="1:10" s="124" customFormat="1" ht="18">
      <c r="A96" s="221" t="s">
        <v>432</v>
      </c>
      <c r="B96" s="129" t="s">
        <v>75</v>
      </c>
      <c r="C96" s="58">
        <v>13</v>
      </c>
      <c r="D96" s="354" t="s">
        <v>182</v>
      </c>
      <c r="E96" s="461" t="s">
        <v>316</v>
      </c>
      <c r="F96" s="130" t="s">
        <v>322</v>
      </c>
      <c r="G96" s="129" t="s">
        <v>84</v>
      </c>
      <c r="H96" s="423">
        <v>261000</v>
      </c>
      <c r="I96" s="423">
        <v>261000</v>
      </c>
      <c r="J96" s="81"/>
    </row>
    <row r="97" spans="1:10" s="124" customFormat="1" ht="18">
      <c r="A97" s="48" t="s">
        <v>183</v>
      </c>
      <c r="B97" s="227" t="s">
        <v>75</v>
      </c>
      <c r="C97" s="56">
        <v>13</v>
      </c>
      <c r="D97" s="352" t="s">
        <v>182</v>
      </c>
      <c r="E97" s="236" t="s">
        <v>316</v>
      </c>
      <c r="F97" s="228" t="s">
        <v>318</v>
      </c>
      <c r="G97" s="229"/>
      <c r="H97" s="416">
        <f>H98</f>
        <v>7000</v>
      </c>
      <c r="I97" s="416">
        <f>I98</f>
        <v>7000</v>
      </c>
      <c r="J97" s="81"/>
    </row>
    <row r="98" spans="1:10" s="124" customFormat="1" ht="18">
      <c r="A98" s="82" t="s">
        <v>246</v>
      </c>
      <c r="B98" s="133" t="s">
        <v>75</v>
      </c>
      <c r="C98" s="63">
        <v>13</v>
      </c>
      <c r="D98" s="353" t="s">
        <v>182</v>
      </c>
      <c r="E98" s="462" t="s">
        <v>316</v>
      </c>
      <c r="F98" s="230" t="s">
        <v>323</v>
      </c>
      <c r="G98" s="135"/>
      <c r="H98" s="417">
        <f>H99</f>
        <v>7000</v>
      </c>
      <c r="I98" s="417">
        <f>I99</f>
        <v>7000</v>
      </c>
      <c r="J98" s="81"/>
    </row>
    <row r="99" spans="1:10" s="124" customFormat="1" ht="18">
      <c r="A99" s="221" t="s">
        <v>432</v>
      </c>
      <c r="B99" s="129" t="s">
        <v>75</v>
      </c>
      <c r="C99" s="58">
        <v>13</v>
      </c>
      <c r="D99" s="354" t="s">
        <v>182</v>
      </c>
      <c r="E99" s="461" t="s">
        <v>316</v>
      </c>
      <c r="F99" s="130" t="s">
        <v>323</v>
      </c>
      <c r="G99" s="129" t="s">
        <v>84</v>
      </c>
      <c r="H99" s="423">
        <v>7000</v>
      </c>
      <c r="I99" s="423">
        <v>7000</v>
      </c>
      <c r="J99" s="81"/>
    </row>
    <row r="100" spans="1:10" s="124" customFormat="1" ht="18">
      <c r="A100" s="231" t="s">
        <v>228</v>
      </c>
      <c r="B100" s="232" t="s">
        <v>75</v>
      </c>
      <c r="C100" s="232" t="s">
        <v>97</v>
      </c>
      <c r="D100" s="355" t="s">
        <v>227</v>
      </c>
      <c r="E100" s="399" t="s">
        <v>316</v>
      </c>
      <c r="F100" s="143" t="s">
        <v>318</v>
      </c>
      <c r="G100" s="233"/>
      <c r="H100" s="414">
        <f>+H101</f>
        <v>4191019</v>
      </c>
      <c r="I100" s="414">
        <f>+I101</f>
        <v>4191019</v>
      </c>
      <c r="J100" s="81"/>
    </row>
    <row r="101" spans="1:10" s="124" customFormat="1" ht="36">
      <c r="A101" s="234" t="s">
        <v>229</v>
      </c>
      <c r="B101" s="235" t="s">
        <v>75</v>
      </c>
      <c r="C101" s="235" t="s">
        <v>97</v>
      </c>
      <c r="D101" s="356" t="s">
        <v>230</v>
      </c>
      <c r="E101" s="469" t="s">
        <v>316</v>
      </c>
      <c r="F101" s="228" t="s">
        <v>318</v>
      </c>
      <c r="G101" s="236"/>
      <c r="H101" s="416">
        <f>+H102</f>
        <v>4191019</v>
      </c>
      <c r="I101" s="416">
        <f>+I102</f>
        <v>4191019</v>
      </c>
      <c r="J101" s="81"/>
    </row>
    <row r="102" spans="1:256" s="237" customFormat="1" ht="18">
      <c r="A102" s="82" t="s">
        <v>140</v>
      </c>
      <c r="B102" s="32" t="s">
        <v>75</v>
      </c>
      <c r="C102" s="32">
        <v>13</v>
      </c>
      <c r="D102" s="258" t="s">
        <v>230</v>
      </c>
      <c r="E102" s="459" t="s">
        <v>316</v>
      </c>
      <c r="F102" s="134" t="s">
        <v>324</v>
      </c>
      <c r="G102" s="32"/>
      <c r="H102" s="424">
        <f>SUM(H103:H105)</f>
        <v>4191019</v>
      </c>
      <c r="I102" s="424">
        <f>SUM(I103:I105)</f>
        <v>4191019</v>
      </c>
      <c r="J102" s="277"/>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8"/>
      <c r="BA102" s="238"/>
      <c r="BB102" s="238"/>
      <c r="BC102" s="238"/>
      <c r="BD102" s="238"/>
      <c r="BE102" s="238"/>
      <c r="BF102" s="238"/>
      <c r="BG102" s="238"/>
      <c r="BH102" s="238"/>
      <c r="BI102" s="238"/>
      <c r="BJ102" s="238"/>
      <c r="BK102" s="238"/>
      <c r="BL102" s="238"/>
      <c r="BM102" s="238"/>
      <c r="BN102" s="238"/>
      <c r="BO102" s="238"/>
      <c r="BP102" s="238"/>
      <c r="BQ102" s="238"/>
      <c r="BR102" s="238"/>
      <c r="BS102" s="238"/>
      <c r="BT102" s="238"/>
      <c r="BU102" s="238"/>
      <c r="BV102" s="238"/>
      <c r="BW102" s="238"/>
      <c r="BX102" s="238"/>
      <c r="BY102" s="238"/>
      <c r="BZ102" s="238"/>
      <c r="CA102" s="238"/>
      <c r="CB102" s="238"/>
      <c r="CC102" s="238"/>
      <c r="CD102" s="238"/>
      <c r="CE102" s="238"/>
      <c r="CF102" s="238"/>
      <c r="CG102" s="238"/>
      <c r="CH102" s="238"/>
      <c r="CI102" s="238"/>
      <c r="CJ102" s="238"/>
      <c r="CK102" s="238"/>
      <c r="CL102" s="238"/>
      <c r="CM102" s="238"/>
      <c r="CN102" s="238"/>
      <c r="CO102" s="238"/>
      <c r="CP102" s="238"/>
      <c r="CQ102" s="238"/>
      <c r="CR102" s="238"/>
      <c r="CS102" s="238"/>
      <c r="CT102" s="238"/>
      <c r="CU102" s="238"/>
      <c r="CV102" s="238"/>
      <c r="CW102" s="238"/>
      <c r="CX102" s="238"/>
      <c r="CY102" s="238"/>
      <c r="CZ102" s="238"/>
      <c r="DA102" s="238"/>
      <c r="DB102" s="238"/>
      <c r="DC102" s="238"/>
      <c r="DD102" s="238"/>
      <c r="DE102" s="238"/>
      <c r="DF102" s="238"/>
      <c r="DG102" s="238"/>
      <c r="DH102" s="238"/>
      <c r="DI102" s="238"/>
      <c r="DJ102" s="238"/>
      <c r="DK102" s="238"/>
      <c r="DL102" s="238"/>
      <c r="DM102" s="238"/>
      <c r="DN102" s="238"/>
      <c r="DO102" s="238"/>
      <c r="DP102" s="238"/>
      <c r="DQ102" s="238"/>
      <c r="DR102" s="238"/>
      <c r="DS102" s="238"/>
      <c r="DT102" s="238"/>
      <c r="DU102" s="238"/>
      <c r="DV102" s="238"/>
      <c r="DW102" s="238"/>
      <c r="DX102" s="238"/>
      <c r="DY102" s="238"/>
      <c r="DZ102" s="238"/>
      <c r="EA102" s="238"/>
      <c r="EB102" s="238"/>
      <c r="EC102" s="238"/>
      <c r="ED102" s="238"/>
      <c r="EE102" s="238"/>
      <c r="EF102" s="238"/>
      <c r="EG102" s="238"/>
      <c r="EH102" s="238"/>
      <c r="EI102" s="238"/>
      <c r="EJ102" s="238"/>
      <c r="EK102" s="238"/>
      <c r="EL102" s="238"/>
      <c r="EM102" s="238"/>
      <c r="EN102" s="238"/>
      <c r="EO102" s="238"/>
      <c r="EP102" s="238"/>
      <c r="EQ102" s="238"/>
      <c r="ER102" s="238"/>
      <c r="ES102" s="238"/>
      <c r="ET102" s="238"/>
      <c r="EU102" s="238"/>
      <c r="EV102" s="238"/>
      <c r="EW102" s="238"/>
      <c r="EX102" s="238"/>
      <c r="EY102" s="238"/>
      <c r="EZ102" s="238"/>
      <c r="FA102" s="238"/>
      <c r="FB102" s="238"/>
      <c r="FC102" s="238"/>
      <c r="FD102" s="238"/>
      <c r="FE102" s="238"/>
      <c r="FF102" s="238"/>
      <c r="FG102" s="238"/>
      <c r="FH102" s="238"/>
      <c r="FI102" s="238"/>
      <c r="FJ102" s="238"/>
      <c r="FK102" s="238"/>
      <c r="FL102" s="238"/>
      <c r="FM102" s="238"/>
      <c r="FN102" s="238"/>
      <c r="FO102" s="238"/>
      <c r="FP102" s="238"/>
      <c r="FQ102" s="238"/>
      <c r="FR102" s="238"/>
      <c r="FS102" s="238"/>
      <c r="FT102" s="238"/>
      <c r="FU102" s="238"/>
      <c r="FV102" s="238"/>
      <c r="FW102" s="238"/>
      <c r="FX102" s="238"/>
      <c r="FY102" s="238"/>
      <c r="FZ102" s="238"/>
      <c r="GA102" s="238"/>
      <c r="GB102" s="238"/>
      <c r="GC102" s="238"/>
      <c r="GD102" s="238"/>
      <c r="GE102" s="238"/>
      <c r="GF102" s="238"/>
      <c r="GG102" s="238"/>
      <c r="GH102" s="238"/>
      <c r="GI102" s="238"/>
      <c r="GJ102" s="238"/>
      <c r="GK102" s="238"/>
      <c r="GL102" s="238"/>
      <c r="GM102" s="238"/>
      <c r="GN102" s="238"/>
      <c r="GO102" s="238"/>
      <c r="GP102" s="238"/>
      <c r="GQ102" s="238"/>
      <c r="GR102" s="238"/>
      <c r="GS102" s="238"/>
      <c r="GT102" s="238"/>
      <c r="GU102" s="238"/>
      <c r="GV102" s="238"/>
      <c r="GW102" s="238"/>
      <c r="GX102" s="238"/>
      <c r="GY102" s="238"/>
      <c r="GZ102" s="238"/>
      <c r="HA102" s="238"/>
      <c r="HB102" s="238"/>
      <c r="HC102" s="238"/>
      <c r="HD102" s="238"/>
      <c r="HE102" s="238"/>
      <c r="HF102" s="238"/>
      <c r="HG102" s="238"/>
      <c r="HH102" s="238"/>
      <c r="HI102" s="238"/>
      <c r="HJ102" s="238"/>
      <c r="HK102" s="238"/>
      <c r="HL102" s="238"/>
      <c r="HM102" s="238"/>
      <c r="HN102" s="238"/>
      <c r="HO102" s="238"/>
      <c r="HP102" s="238"/>
      <c r="HQ102" s="238"/>
      <c r="HR102" s="238"/>
      <c r="HS102" s="238"/>
      <c r="HT102" s="238"/>
      <c r="HU102" s="238"/>
      <c r="HV102" s="238"/>
      <c r="HW102" s="238"/>
      <c r="HX102" s="238"/>
      <c r="HY102" s="238"/>
      <c r="HZ102" s="238"/>
      <c r="IA102" s="238"/>
      <c r="IB102" s="238"/>
      <c r="IC102" s="238"/>
      <c r="ID102" s="238"/>
      <c r="IE102" s="238"/>
      <c r="IF102" s="238"/>
      <c r="IG102" s="238"/>
      <c r="IH102" s="238"/>
      <c r="II102" s="238"/>
      <c r="IJ102" s="238"/>
      <c r="IK102" s="238"/>
      <c r="IL102" s="238"/>
      <c r="IM102" s="238"/>
      <c r="IN102" s="238"/>
      <c r="IO102" s="238"/>
      <c r="IP102" s="238"/>
      <c r="IQ102" s="238"/>
      <c r="IR102" s="238"/>
      <c r="IS102" s="238"/>
      <c r="IT102" s="238"/>
      <c r="IU102" s="238"/>
      <c r="IV102" s="238"/>
    </row>
    <row r="103" spans="1:256" s="237" customFormat="1" ht="36">
      <c r="A103" s="120" t="s">
        <v>82</v>
      </c>
      <c r="B103" s="59" t="s">
        <v>75</v>
      </c>
      <c r="C103" s="59">
        <v>13</v>
      </c>
      <c r="D103" s="357" t="s">
        <v>230</v>
      </c>
      <c r="E103" s="483" t="s">
        <v>316</v>
      </c>
      <c r="F103" s="130" t="s">
        <v>324</v>
      </c>
      <c r="G103" s="59" t="s">
        <v>77</v>
      </c>
      <c r="H103" s="425">
        <f>2400000+724800</f>
        <v>3124800</v>
      </c>
      <c r="I103" s="425">
        <f>2400000+724800</f>
        <v>3124800</v>
      </c>
      <c r="J103" s="277"/>
      <c r="K103" s="239"/>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8"/>
      <c r="BA103" s="238"/>
      <c r="BB103" s="238"/>
      <c r="BC103" s="238"/>
      <c r="BD103" s="238"/>
      <c r="BE103" s="238"/>
      <c r="BF103" s="238"/>
      <c r="BG103" s="238"/>
      <c r="BH103" s="238"/>
      <c r="BI103" s="238"/>
      <c r="BJ103" s="238"/>
      <c r="BK103" s="238"/>
      <c r="BL103" s="238"/>
      <c r="BM103" s="238"/>
      <c r="BN103" s="238"/>
      <c r="BO103" s="238"/>
      <c r="BP103" s="238"/>
      <c r="BQ103" s="238"/>
      <c r="BR103" s="238"/>
      <c r="BS103" s="238"/>
      <c r="BT103" s="238"/>
      <c r="BU103" s="238"/>
      <c r="BV103" s="238"/>
      <c r="BW103" s="238"/>
      <c r="BX103" s="238"/>
      <c r="BY103" s="238"/>
      <c r="BZ103" s="238"/>
      <c r="CA103" s="238"/>
      <c r="CB103" s="238"/>
      <c r="CC103" s="238"/>
      <c r="CD103" s="238"/>
      <c r="CE103" s="238"/>
      <c r="CF103" s="238"/>
      <c r="CG103" s="238"/>
      <c r="CH103" s="238"/>
      <c r="CI103" s="238"/>
      <c r="CJ103" s="238"/>
      <c r="CK103" s="238"/>
      <c r="CL103" s="238"/>
      <c r="CM103" s="238"/>
      <c r="CN103" s="238"/>
      <c r="CO103" s="238"/>
      <c r="CP103" s="238"/>
      <c r="CQ103" s="238"/>
      <c r="CR103" s="238"/>
      <c r="CS103" s="238"/>
      <c r="CT103" s="238"/>
      <c r="CU103" s="238"/>
      <c r="CV103" s="238"/>
      <c r="CW103" s="238"/>
      <c r="CX103" s="238"/>
      <c r="CY103" s="238"/>
      <c r="CZ103" s="238"/>
      <c r="DA103" s="238"/>
      <c r="DB103" s="238"/>
      <c r="DC103" s="238"/>
      <c r="DD103" s="238"/>
      <c r="DE103" s="238"/>
      <c r="DF103" s="238"/>
      <c r="DG103" s="238"/>
      <c r="DH103" s="238"/>
      <c r="DI103" s="238"/>
      <c r="DJ103" s="238"/>
      <c r="DK103" s="238"/>
      <c r="DL103" s="238"/>
      <c r="DM103" s="238"/>
      <c r="DN103" s="238"/>
      <c r="DO103" s="238"/>
      <c r="DP103" s="238"/>
      <c r="DQ103" s="238"/>
      <c r="DR103" s="238"/>
      <c r="DS103" s="238"/>
      <c r="DT103" s="238"/>
      <c r="DU103" s="238"/>
      <c r="DV103" s="238"/>
      <c r="DW103" s="238"/>
      <c r="DX103" s="238"/>
      <c r="DY103" s="238"/>
      <c r="DZ103" s="238"/>
      <c r="EA103" s="238"/>
      <c r="EB103" s="238"/>
      <c r="EC103" s="238"/>
      <c r="ED103" s="238"/>
      <c r="EE103" s="238"/>
      <c r="EF103" s="238"/>
      <c r="EG103" s="238"/>
      <c r="EH103" s="238"/>
      <c r="EI103" s="238"/>
      <c r="EJ103" s="238"/>
      <c r="EK103" s="238"/>
      <c r="EL103" s="238"/>
      <c r="EM103" s="238"/>
      <c r="EN103" s="238"/>
      <c r="EO103" s="238"/>
      <c r="EP103" s="238"/>
      <c r="EQ103" s="238"/>
      <c r="ER103" s="238"/>
      <c r="ES103" s="238"/>
      <c r="ET103" s="238"/>
      <c r="EU103" s="238"/>
      <c r="EV103" s="238"/>
      <c r="EW103" s="238"/>
      <c r="EX103" s="238"/>
      <c r="EY103" s="238"/>
      <c r="EZ103" s="238"/>
      <c r="FA103" s="238"/>
      <c r="FB103" s="238"/>
      <c r="FC103" s="238"/>
      <c r="FD103" s="238"/>
      <c r="FE103" s="238"/>
      <c r="FF103" s="238"/>
      <c r="FG103" s="238"/>
      <c r="FH103" s="238"/>
      <c r="FI103" s="238"/>
      <c r="FJ103" s="238"/>
      <c r="FK103" s="238"/>
      <c r="FL103" s="238"/>
      <c r="FM103" s="238"/>
      <c r="FN103" s="238"/>
      <c r="FO103" s="238"/>
      <c r="FP103" s="238"/>
      <c r="FQ103" s="238"/>
      <c r="FR103" s="238"/>
      <c r="FS103" s="238"/>
      <c r="FT103" s="238"/>
      <c r="FU103" s="238"/>
      <c r="FV103" s="238"/>
      <c r="FW103" s="238"/>
      <c r="FX103" s="238"/>
      <c r="FY103" s="238"/>
      <c r="FZ103" s="238"/>
      <c r="GA103" s="238"/>
      <c r="GB103" s="238"/>
      <c r="GC103" s="238"/>
      <c r="GD103" s="238"/>
      <c r="GE103" s="238"/>
      <c r="GF103" s="238"/>
      <c r="GG103" s="238"/>
      <c r="GH103" s="238"/>
      <c r="GI103" s="238"/>
      <c r="GJ103" s="238"/>
      <c r="GK103" s="238"/>
      <c r="GL103" s="238"/>
      <c r="GM103" s="238"/>
      <c r="GN103" s="238"/>
      <c r="GO103" s="238"/>
      <c r="GP103" s="238"/>
      <c r="GQ103" s="238"/>
      <c r="GR103" s="238"/>
      <c r="GS103" s="238"/>
      <c r="GT103" s="238"/>
      <c r="GU103" s="238"/>
      <c r="GV103" s="238"/>
      <c r="GW103" s="238"/>
      <c r="GX103" s="238"/>
      <c r="GY103" s="238"/>
      <c r="GZ103" s="238"/>
      <c r="HA103" s="238"/>
      <c r="HB103" s="238"/>
      <c r="HC103" s="238"/>
      <c r="HD103" s="238"/>
      <c r="HE103" s="238"/>
      <c r="HF103" s="238"/>
      <c r="HG103" s="238"/>
      <c r="HH103" s="238"/>
      <c r="HI103" s="238"/>
      <c r="HJ103" s="238"/>
      <c r="HK103" s="238"/>
      <c r="HL103" s="238"/>
      <c r="HM103" s="238"/>
      <c r="HN103" s="238"/>
      <c r="HO103" s="238"/>
      <c r="HP103" s="238"/>
      <c r="HQ103" s="238"/>
      <c r="HR103" s="238"/>
      <c r="HS103" s="238"/>
      <c r="HT103" s="238"/>
      <c r="HU103" s="238"/>
      <c r="HV103" s="238"/>
      <c r="HW103" s="238"/>
      <c r="HX103" s="238"/>
      <c r="HY103" s="238"/>
      <c r="HZ103" s="238"/>
      <c r="IA103" s="238"/>
      <c r="IB103" s="238"/>
      <c r="IC103" s="238"/>
      <c r="ID103" s="238"/>
      <c r="IE103" s="238"/>
      <c r="IF103" s="238"/>
      <c r="IG103" s="238"/>
      <c r="IH103" s="238"/>
      <c r="II103" s="238"/>
      <c r="IJ103" s="238"/>
      <c r="IK103" s="238"/>
      <c r="IL103" s="238"/>
      <c r="IM103" s="238"/>
      <c r="IN103" s="238"/>
      <c r="IO103" s="238"/>
      <c r="IP103" s="238"/>
      <c r="IQ103" s="238"/>
      <c r="IR103" s="238"/>
      <c r="IS103" s="238"/>
      <c r="IT103" s="238"/>
      <c r="IU103" s="238"/>
      <c r="IV103" s="238"/>
    </row>
    <row r="104" spans="1:256" s="237" customFormat="1" ht="18">
      <c r="A104" s="84" t="s">
        <v>432</v>
      </c>
      <c r="B104" s="59" t="s">
        <v>75</v>
      </c>
      <c r="C104" s="59">
        <v>13</v>
      </c>
      <c r="D104" s="357" t="s">
        <v>230</v>
      </c>
      <c r="E104" s="461" t="s">
        <v>316</v>
      </c>
      <c r="F104" s="130" t="s">
        <v>324</v>
      </c>
      <c r="G104" s="59" t="s">
        <v>84</v>
      </c>
      <c r="H104" s="426">
        <f>338086+10000+682980</f>
        <v>1031066</v>
      </c>
      <c r="I104" s="426">
        <f>338086+10000+682980</f>
        <v>1031066</v>
      </c>
      <c r="J104" s="277">
        <f>145900+1911679.5</f>
        <v>2057579.5</v>
      </c>
      <c r="K104" s="239"/>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D104" s="238"/>
      <c r="BE104" s="238"/>
      <c r="BF104" s="238"/>
      <c r="BG104" s="238"/>
      <c r="BH104" s="238"/>
      <c r="BI104" s="238"/>
      <c r="BJ104" s="238"/>
      <c r="BK104" s="238"/>
      <c r="BL104" s="238"/>
      <c r="BM104" s="238"/>
      <c r="BN104" s="238"/>
      <c r="BO104" s="238"/>
      <c r="BP104" s="238"/>
      <c r="BQ104" s="238"/>
      <c r="BR104" s="238"/>
      <c r="BS104" s="238"/>
      <c r="BT104" s="238"/>
      <c r="BU104" s="238"/>
      <c r="BV104" s="238"/>
      <c r="BW104" s="238"/>
      <c r="BX104" s="238"/>
      <c r="BY104" s="238"/>
      <c r="BZ104" s="238"/>
      <c r="CA104" s="238"/>
      <c r="CB104" s="238"/>
      <c r="CC104" s="238"/>
      <c r="CD104" s="238"/>
      <c r="CE104" s="238"/>
      <c r="CF104" s="238"/>
      <c r="CG104" s="238"/>
      <c r="CH104" s="238"/>
      <c r="CI104" s="238"/>
      <c r="CJ104" s="238"/>
      <c r="CK104" s="238"/>
      <c r="CL104" s="238"/>
      <c r="CM104" s="238"/>
      <c r="CN104" s="238"/>
      <c r="CO104" s="238"/>
      <c r="CP104" s="238"/>
      <c r="CQ104" s="238"/>
      <c r="CR104" s="238"/>
      <c r="CS104" s="238"/>
      <c r="CT104" s="238"/>
      <c r="CU104" s="238"/>
      <c r="CV104" s="238"/>
      <c r="CW104" s="238"/>
      <c r="CX104" s="238"/>
      <c r="CY104" s="238"/>
      <c r="CZ104" s="238"/>
      <c r="DA104" s="238"/>
      <c r="DB104" s="238"/>
      <c r="DC104" s="238"/>
      <c r="DD104" s="238"/>
      <c r="DE104" s="238"/>
      <c r="DF104" s="238"/>
      <c r="DG104" s="238"/>
      <c r="DH104" s="238"/>
      <c r="DI104" s="238"/>
      <c r="DJ104" s="238"/>
      <c r="DK104" s="238"/>
      <c r="DL104" s="238"/>
      <c r="DM104" s="238"/>
      <c r="DN104" s="238"/>
      <c r="DO104" s="238"/>
      <c r="DP104" s="238"/>
      <c r="DQ104" s="238"/>
      <c r="DR104" s="238"/>
      <c r="DS104" s="238"/>
      <c r="DT104" s="238"/>
      <c r="DU104" s="238"/>
      <c r="DV104" s="238"/>
      <c r="DW104" s="238"/>
      <c r="DX104" s="238"/>
      <c r="DY104" s="238"/>
      <c r="DZ104" s="238"/>
      <c r="EA104" s="238"/>
      <c r="EB104" s="238"/>
      <c r="EC104" s="238"/>
      <c r="ED104" s="238"/>
      <c r="EE104" s="238"/>
      <c r="EF104" s="238"/>
      <c r="EG104" s="238"/>
      <c r="EH104" s="238"/>
      <c r="EI104" s="238"/>
      <c r="EJ104" s="238"/>
      <c r="EK104" s="238"/>
      <c r="EL104" s="238"/>
      <c r="EM104" s="238"/>
      <c r="EN104" s="238"/>
      <c r="EO104" s="238"/>
      <c r="EP104" s="238"/>
      <c r="EQ104" s="238"/>
      <c r="ER104" s="238"/>
      <c r="ES104" s="238"/>
      <c r="ET104" s="238"/>
      <c r="EU104" s="238"/>
      <c r="EV104" s="238"/>
      <c r="EW104" s="238"/>
      <c r="EX104" s="238"/>
      <c r="EY104" s="238"/>
      <c r="EZ104" s="238"/>
      <c r="FA104" s="238"/>
      <c r="FB104" s="238"/>
      <c r="FC104" s="238"/>
      <c r="FD104" s="238"/>
      <c r="FE104" s="238"/>
      <c r="FF104" s="238"/>
      <c r="FG104" s="238"/>
      <c r="FH104" s="238"/>
      <c r="FI104" s="238"/>
      <c r="FJ104" s="238"/>
      <c r="FK104" s="238"/>
      <c r="FL104" s="238"/>
      <c r="FM104" s="238"/>
      <c r="FN104" s="238"/>
      <c r="FO104" s="238"/>
      <c r="FP104" s="238"/>
      <c r="FQ104" s="238"/>
      <c r="FR104" s="238"/>
      <c r="FS104" s="238"/>
      <c r="FT104" s="238"/>
      <c r="FU104" s="238"/>
      <c r="FV104" s="238"/>
      <c r="FW104" s="238"/>
      <c r="FX104" s="238"/>
      <c r="FY104" s="238"/>
      <c r="FZ104" s="238"/>
      <c r="GA104" s="238"/>
      <c r="GB104" s="238"/>
      <c r="GC104" s="238"/>
      <c r="GD104" s="238"/>
      <c r="GE104" s="238"/>
      <c r="GF104" s="238"/>
      <c r="GG104" s="238"/>
      <c r="GH104" s="238"/>
      <c r="GI104" s="238"/>
      <c r="GJ104" s="238"/>
      <c r="GK104" s="238"/>
      <c r="GL104" s="238"/>
      <c r="GM104" s="238"/>
      <c r="GN104" s="238"/>
      <c r="GO104" s="238"/>
      <c r="GP104" s="238"/>
      <c r="GQ104" s="238"/>
      <c r="GR104" s="238"/>
      <c r="GS104" s="238"/>
      <c r="GT104" s="238"/>
      <c r="GU104" s="238"/>
      <c r="GV104" s="238"/>
      <c r="GW104" s="238"/>
      <c r="GX104" s="238"/>
      <c r="GY104" s="238"/>
      <c r="GZ104" s="238"/>
      <c r="HA104" s="238"/>
      <c r="HB104" s="238"/>
      <c r="HC104" s="238"/>
      <c r="HD104" s="238"/>
      <c r="HE104" s="238"/>
      <c r="HF104" s="238"/>
      <c r="HG104" s="238"/>
      <c r="HH104" s="238"/>
      <c r="HI104" s="238"/>
      <c r="HJ104" s="238"/>
      <c r="HK104" s="238"/>
      <c r="HL104" s="238"/>
      <c r="HM104" s="238"/>
      <c r="HN104" s="238"/>
      <c r="HO104" s="238"/>
      <c r="HP104" s="238"/>
      <c r="HQ104" s="238"/>
      <c r="HR104" s="238"/>
      <c r="HS104" s="238"/>
      <c r="HT104" s="238"/>
      <c r="HU104" s="238"/>
      <c r="HV104" s="238"/>
      <c r="HW104" s="238"/>
      <c r="HX104" s="238"/>
      <c r="HY104" s="238"/>
      <c r="HZ104" s="238"/>
      <c r="IA104" s="238"/>
      <c r="IB104" s="238"/>
      <c r="IC104" s="238"/>
      <c r="ID104" s="238"/>
      <c r="IE104" s="238"/>
      <c r="IF104" s="238"/>
      <c r="IG104" s="238"/>
      <c r="IH104" s="238"/>
      <c r="II104" s="238"/>
      <c r="IJ104" s="238"/>
      <c r="IK104" s="238"/>
      <c r="IL104" s="238"/>
      <c r="IM104" s="238"/>
      <c r="IN104" s="238"/>
      <c r="IO104" s="238"/>
      <c r="IP104" s="238"/>
      <c r="IQ104" s="238"/>
      <c r="IR104" s="238"/>
      <c r="IS104" s="238"/>
      <c r="IT104" s="238"/>
      <c r="IU104" s="238"/>
      <c r="IV104" s="238"/>
    </row>
    <row r="105" spans="1:256" s="237" customFormat="1" ht="18">
      <c r="A105" s="106" t="s">
        <v>85</v>
      </c>
      <c r="B105" s="59" t="s">
        <v>75</v>
      </c>
      <c r="C105" s="59">
        <v>13</v>
      </c>
      <c r="D105" s="357" t="s">
        <v>230</v>
      </c>
      <c r="E105" s="461" t="s">
        <v>316</v>
      </c>
      <c r="F105" s="130" t="s">
        <v>324</v>
      </c>
      <c r="G105" s="59" t="s">
        <v>86</v>
      </c>
      <c r="H105" s="425">
        <v>35153</v>
      </c>
      <c r="I105" s="425">
        <v>35153</v>
      </c>
      <c r="J105" s="277"/>
      <c r="K105" s="239"/>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38"/>
      <c r="BR105" s="238"/>
      <c r="BS105" s="238"/>
      <c r="BT105" s="238"/>
      <c r="BU105" s="238"/>
      <c r="BV105" s="238"/>
      <c r="BW105" s="238"/>
      <c r="BX105" s="238"/>
      <c r="BY105" s="238"/>
      <c r="BZ105" s="238"/>
      <c r="CA105" s="238"/>
      <c r="CB105" s="23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8"/>
      <c r="DJ105" s="238"/>
      <c r="DK105" s="238"/>
      <c r="DL105" s="238"/>
      <c r="DM105" s="238"/>
      <c r="DN105" s="238"/>
      <c r="DO105" s="238"/>
      <c r="DP105" s="238"/>
      <c r="DQ105" s="238"/>
      <c r="DR105" s="238"/>
      <c r="DS105" s="238"/>
      <c r="DT105" s="238"/>
      <c r="DU105" s="238"/>
      <c r="DV105" s="238"/>
      <c r="DW105" s="238"/>
      <c r="DX105" s="238"/>
      <c r="DY105" s="238"/>
      <c r="DZ105" s="238"/>
      <c r="EA105" s="238"/>
      <c r="EB105" s="238"/>
      <c r="EC105" s="238"/>
      <c r="ED105" s="238"/>
      <c r="EE105" s="238"/>
      <c r="EF105" s="238"/>
      <c r="EG105" s="238"/>
      <c r="EH105" s="238"/>
      <c r="EI105" s="238"/>
      <c r="EJ105" s="238"/>
      <c r="EK105" s="238"/>
      <c r="EL105" s="238"/>
      <c r="EM105" s="238"/>
      <c r="EN105" s="238"/>
      <c r="EO105" s="238"/>
      <c r="EP105" s="238"/>
      <c r="EQ105" s="238"/>
      <c r="ER105" s="238"/>
      <c r="ES105" s="238"/>
      <c r="ET105" s="238"/>
      <c r="EU105" s="238"/>
      <c r="EV105" s="238"/>
      <c r="EW105" s="238"/>
      <c r="EX105" s="238"/>
      <c r="EY105" s="238"/>
      <c r="EZ105" s="238"/>
      <c r="FA105" s="238"/>
      <c r="FB105" s="238"/>
      <c r="FC105" s="238"/>
      <c r="FD105" s="238"/>
      <c r="FE105" s="238"/>
      <c r="FF105" s="238"/>
      <c r="FG105" s="238"/>
      <c r="FH105" s="238"/>
      <c r="FI105" s="238"/>
      <c r="FJ105" s="238"/>
      <c r="FK105" s="238"/>
      <c r="FL105" s="238"/>
      <c r="FM105" s="238"/>
      <c r="FN105" s="238"/>
      <c r="FO105" s="238"/>
      <c r="FP105" s="238"/>
      <c r="FQ105" s="238"/>
      <c r="FR105" s="238"/>
      <c r="FS105" s="238"/>
      <c r="FT105" s="238"/>
      <c r="FU105" s="238"/>
      <c r="FV105" s="238"/>
      <c r="FW105" s="238"/>
      <c r="FX105" s="238"/>
      <c r="FY105" s="238"/>
      <c r="FZ105" s="238"/>
      <c r="GA105" s="238"/>
      <c r="GB105" s="238"/>
      <c r="GC105" s="238"/>
      <c r="GD105" s="238"/>
      <c r="GE105" s="238"/>
      <c r="GF105" s="238"/>
      <c r="GG105" s="238"/>
      <c r="GH105" s="238"/>
      <c r="GI105" s="238"/>
      <c r="GJ105" s="238"/>
      <c r="GK105" s="238"/>
      <c r="GL105" s="238"/>
      <c r="GM105" s="238"/>
      <c r="GN105" s="238"/>
      <c r="GO105" s="238"/>
      <c r="GP105" s="238"/>
      <c r="GQ105" s="238"/>
      <c r="GR105" s="238"/>
      <c r="GS105" s="238"/>
      <c r="GT105" s="238"/>
      <c r="GU105" s="238"/>
      <c r="GV105" s="238"/>
      <c r="GW105" s="238"/>
      <c r="GX105" s="238"/>
      <c r="GY105" s="238"/>
      <c r="GZ105" s="238"/>
      <c r="HA105" s="238"/>
      <c r="HB105" s="238"/>
      <c r="HC105" s="238"/>
      <c r="HD105" s="238"/>
      <c r="HE105" s="238"/>
      <c r="HF105" s="238"/>
      <c r="HG105" s="238"/>
      <c r="HH105" s="238"/>
      <c r="HI105" s="238"/>
      <c r="HJ105" s="238"/>
      <c r="HK105" s="238"/>
      <c r="HL105" s="238"/>
      <c r="HM105" s="238"/>
      <c r="HN105" s="238"/>
      <c r="HO105" s="238"/>
      <c r="HP105" s="238"/>
      <c r="HQ105" s="238"/>
      <c r="HR105" s="238"/>
      <c r="HS105" s="238"/>
      <c r="HT105" s="238"/>
      <c r="HU105" s="238"/>
      <c r="HV105" s="238"/>
      <c r="HW105" s="238"/>
      <c r="HX105" s="238"/>
      <c r="HY105" s="238"/>
      <c r="HZ105" s="238"/>
      <c r="IA105" s="238"/>
      <c r="IB105" s="238"/>
      <c r="IC105" s="238"/>
      <c r="ID105" s="238"/>
      <c r="IE105" s="238"/>
      <c r="IF105" s="238"/>
      <c r="IG105" s="238"/>
      <c r="IH105" s="238"/>
      <c r="II105" s="238"/>
      <c r="IJ105" s="238"/>
      <c r="IK105" s="238"/>
      <c r="IL105" s="238"/>
      <c r="IM105" s="238"/>
      <c r="IN105" s="238"/>
      <c r="IO105" s="238"/>
      <c r="IP105" s="238"/>
      <c r="IQ105" s="238"/>
      <c r="IR105" s="238"/>
      <c r="IS105" s="238"/>
      <c r="IT105" s="238"/>
      <c r="IU105" s="238"/>
      <c r="IV105" s="238"/>
    </row>
    <row r="106" spans="1:10" s="124" customFormat="1" ht="18">
      <c r="A106" s="108" t="s">
        <v>100</v>
      </c>
      <c r="B106" s="64" t="s">
        <v>76</v>
      </c>
      <c r="C106" s="65"/>
      <c r="D106" s="66"/>
      <c r="E106" s="490"/>
      <c r="F106" s="67"/>
      <c r="G106" s="68"/>
      <c r="H106" s="406">
        <f>+H107</f>
        <v>138038</v>
      </c>
      <c r="I106" s="406">
        <f>+I107</f>
        <v>138038</v>
      </c>
      <c r="J106" s="81"/>
    </row>
    <row r="107" spans="1:10" s="124" customFormat="1" ht="18">
      <c r="A107" s="109" t="s">
        <v>101</v>
      </c>
      <c r="B107" s="69" t="s">
        <v>76</v>
      </c>
      <c r="C107" s="69" t="s">
        <v>102</v>
      </c>
      <c r="D107" s="70"/>
      <c r="E107" s="401"/>
      <c r="F107" s="71"/>
      <c r="G107" s="69"/>
      <c r="H107" s="407">
        <f aca="true" t="shared" si="6" ref="H107:I109">H108</f>
        <v>138038</v>
      </c>
      <c r="I107" s="407">
        <f t="shared" si="6"/>
        <v>138038</v>
      </c>
      <c r="J107" s="81"/>
    </row>
    <row r="108" spans="1:10" s="215" customFormat="1" ht="17.25">
      <c r="A108" s="231" t="s">
        <v>181</v>
      </c>
      <c r="B108" s="232" t="s">
        <v>76</v>
      </c>
      <c r="C108" s="232" t="s">
        <v>102</v>
      </c>
      <c r="D108" s="355" t="s">
        <v>180</v>
      </c>
      <c r="E108" s="399" t="s">
        <v>316</v>
      </c>
      <c r="F108" s="143" t="s">
        <v>318</v>
      </c>
      <c r="G108" s="233"/>
      <c r="H108" s="414">
        <f t="shared" si="6"/>
        <v>138038</v>
      </c>
      <c r="I108" s="414">
        <f t="shared" si="6"/>
        <v>138038</v>
      </c>
      <c r="J108" s="6"/>
    </row>
    <row r="109" spans="1:10" s="124" customFormat="1" ht="18">
      <c r="A109" s="234" t="s">
        <v>183</v>
      </c>
      <c r="B109" s="235" t="s">
        <v>76</v>
      </c>
      <c r="C109" s="235" t="s">
        <v>102</v>
      </c>
      <c r="D109" s="356" t="s">
        <v>182</v>
      </c>
      <c r="E109" s="236" t="s">
        <v>316</v>
      </c>
      <c r="F109" s="228" t="s">
        <v>318</v>
      </c>
      <c r="G109" s="236"/>
      <c r="H109" s="416">
        <f t="shared" si="6"/>
        <v>138038</v>
      </c>
      <c r="I109" s="416">
        <f t="shared" si="6"/>
        <v>138038</v>
      </c>
      <c r="J109" s="81"/>
    </row>
    <row r="110" spans="1:10" s="124" customFormat="1" ht="18">
      <c r="A110" s="89" t="s">
        <v>184</v>
      </c>
      <c r="B110" s="73" t="s">
        <v>76</v>
      </c>
      <c r="C110" s="73" t="s">
        <v>102</v>
      </c>
      <c r="D110" s="358" t="s">
        <v>182</v>
      </c>
      <c r="E110" s="462" t="s">
        <v>316</v>
      </c>
      <c r="F110" s="230" t="s">
        <v>325</v>
      </c>
      <c r="G110" s="73"/>
      <c r="H110" s="417">
        <f>SUM(H111:H112)</f>
        <v>138038</v>
      </c>
      <c r="I110" s="417">
        <f>SUM(I111:I112)</f>
        <v>138038</v>
      </c>
      <c r="J110" s="81"/>
    </row>
    <row r="111" spans="1:10" s="124" customFormat="1" ht="39.75" customHeight="1">
      <c r="A111" s="23" t="s">
        <v>82</v>
      </c>
      <c r="B111" s="12" t="s">
        <v>76</v>
      </c>
      <c r="C111" s="12" t="s">
        <v>102</v>
      </c>
      <c r="D111" s="357" t="s">
        <v>182</v>
      </c>
      <c r="E111" s="463" t="s">
        <v>316</v>
      </c>
      <c r="F111" s="240" t="s">
        <v>325</v>
      </c>
      <c r="G111" s="12" t="s">
        <v>77</v>
      </c>
      <c r="H111" s="418">
        <f>103200+31166</f>
        <v>134366</v>
      </c>
      <c r="I111" s="418">
        <f>103200+31166</f>
        <v>134366</v>
      </c>
      <c r="J111" s="81"/>
    </row>
    <row r="112" spans="1:10" s="124" customFormat="1" ht="21.75" customHeight="1">
      <c r="A112" s="25" t="s">
        <v>83</v>
      </c>
      <c r="B112" s="12" t="s">
        <v>76</v>
      </c>
      <c r="C112" s="12" t="s">
        <v>102</v>
      </c>
      <c r="D112" s="357" t="s">
        <v>182</v>
      </c>
      <c r="E112" s="463" t="s">
        <v>316</v>
      </c>
      <c r="F112" s="240" t="s">
        <v>325</v>
      </c>
      <c r="G112" s="12" t="s">
        <v>84</v>
      </c>
      <c r="H112" s="418">
        <v>3672</v>
      </c>
      <c r="I112" s="418">
        <v>3672</v>
      </c>
      <c r="J112" s="81"/>
    </row>
    <row r="113" spans="1:10" s="241" customFormat="1" ht="18">
      <c r="A113" s="80" t="s">
        <v>103</v>
      </c>
      <c r="B113" s="74" t="s">
        <v>102</v>
      </c>
      <c r="C113" s="74"/>
      <c r="D113" s="66"/>
      <c r="E113" s="490"/>
      <c r="F113" s="67"/>
      <c r="G113" s="74"/>
      <c r="H113" s="427">
        <f>+H120+H128+H114</f>
        <v>28000</v>
      </c>
      <c r="I113" s="427">
        <f>+I120+I128+I114</f>
        <v>28000</v>
      </c>
      <c r="J113" s="390" t="e">
        <f>J114+I120+J128</f>
        <v>#REF!</v>
      </c>
    </row>
    <row r="114" spans="1:10" s="241" customFormat="1" ht="37.5" customHeight="1" hidden="1">
      <c r="A114" s="323" t="s">
        <v>248</v>
      </c>
      <c r="B114" s="324" t="s">
        <v>102</v>
      </c>
      <c r="C114" s="324" t="s">
        <v>247</v>
      </c>
      <c r="D114" s="325"/>
      <c r="E114" s="491"/>
      <c r="F114" s="326"/>
      <c r="G114" s="324"/>
      <c r="H114" s="428">
        <f>H115</f>
        <v>0</v>
      </c>
      <c r="I114" s="428">
        <f>I115</f>
        <v>0</v>
      </c>
      <c r="J114" s="390" t="e">
        <f>I119+#REF!+#REF!+#REF!</f>
        <v>#REF!</v>
      </c>
    </row>
    <row r="115" spans="1:10" s="241" customFormat="1" ht="75" customHeight="1" hidden="1">
      <c r="A115" s="60" t="s">
        <v>231</v>
      </c>
      <c r="B115" s="86" t="s">
        <v>102</v>
      </c>
      <c r="C115" s="86" t="s">
        <v>247</v>
      </c>
      <c r="D115" s="355" t="s">
        <v>158</v>
      </c>
      <c r="E115" s="399" t="s">
        <v>316</v>
      </c>
      <c r="F115" s="143" t="s">
        <v>318</v>
      </c>
      <c r="G115" s="86"/>
      <c r="H115" s="429">
        <f>+H116</f>
        <v>0</v>
      </c>
      <c r="I115" s="429">
        <f>+I116</f>
        <v>0</v>
      </c>
      <c r="J115" s="75"/>
    </row>
    <row r="116" spans="1:10" s="241" customFormat="1" ht="93.75" customHeight="1" hidden="1">
      <c r="A116" s="48" t="s">
        <v>232</v>
      </c>
      <c r="B116" s="78" t="s">
        <v>102</v>
      </c>
      <c r="C116" s="78" t="s">
        <v>247</v>
      </c>
      <c r="D116" s="356" t="s">
        <v>159</v>
      </c>
      <c r="E116" s="236" t="s">
        <v>316</v>
      </c>
      <c r="F116" s="228" t="s">
        <v>318</v>
      </c>
      <c r="G116" s="78"/>
      <c r="H116" s="430">
        <f>H117</f>
        <v>0</v>
      </c>
      <c r="I116" s="430">
        <f>I117</f>
        <v>0</v>
      </c>
      <c r="J116" s="75"/>
    </row>
    <row r="117" spans="1:39" s="194" customFormat="1" ht="144" hidden="1">
      <c r="A117" s="476" t="s">
        <v>430</v>
      </c>
      <c r="B117" s="477" t="s">
        <v>102</v>
      </c>
      <c r="C117" s="478" t="s">
        <v>247</v>
      </c>
      <c r="D117" s="484" t="s">
        <v>159</v>
      </c>
      <c r="E117" s="488" t="s">
        <v>75</v>
      </c>
      <c r="F117" s="485" t="s">
        <v>318</v>
      </c>
      <c r="G117" s="479"/>
      <c r="H117" s="480">
        <f>H118</f>
        <v>0</v>
      </c>
      <c r="I117" s="480">
        <f>I118</f>
        <v>0</v>
      </c>
      <c r="J117" s="24"/>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row>
    <row r="118" spans="1:10" s="241" customFormat="1" ht="87.75" customHeight="1" hidden="1">
      <c r="A118" s="82" t="s">
        <v>433</v>
      </c>
      <c r="B118" s="83" t="s">
        <v>102</v>
      </c>
      <c r="C118" s="83" t="s">
        <v>247</v>
      </c>
      <c r="D118" s="358" t="s">
        <v>159</v>
      </c>
      <c r="E118" s="462" t="s">
        <v>75</v>
      </c>
      <c r="F118" s="230" t="s">
        <v>434</v>
      </c>
      <c r="G118" s="32"/>
      <c r="H118" s="417">
        <f>+H119</f>
        <v>0</v>
      </c>
      <c r="I118" s="417">
        <f>+I119</f>
        <v>0</v>
      </c>
      <c r="J118" s="75"/>
    </row>
    <row r="119" spans="1:10" s="241" customFormat="1" ht="36" customHeight="1" hidden="1">
      <c r="A119" s="23" t="s">
        <v>432</v>
      </c>
      <c r="B119" s="79" t="s">
        <v>102</v>
      </c>
      <c r="C119" s="79" t="s">
        <v>247</v>
      </c>
      <c r="D119" s="327" t="s">
        <v>159</v>
      </c>
      <c r="E119" s="492" t="s">
        <v>75</v>
      </c>
      <c r="F119" s="328" t="s">
        <v>434</v>
      </c>
      <c r="G119" s="79" t="s">
        <v>84</v>
      </c>
      <c r="H119" s="431">
        <v>0</v>
      </c>
      <c r="I119" s="431">
        <v>0</v>
      </c>
      <c r="J119" s="75"/>
    </row>
    <row r="120" spans="1:10" s="241" customFormat="1" ht="18">
      <c r="A120" s="323" t="s">
        <v>7</v>
      </c>
      <c r="B120" s="76" t="s">
        <v>102</v>
      </c>
      <c r="C120" s="76" t="s">
        <v>125</v>
      </c>
      <c r="D120" s="70"/>
      <c r="E120" s="401"/>
      <c r="F120" s="71"/>
      <c r="G120" s="181"/>
      <c r="H120" s="407">
        <f>H121</f>
        <v>23000</v>
      </c>
      <c r="I120" s="407">
        <f>I121</f>
        <v>23000</v>
      </c>
      <c r="J120" s="87"/>
    </row>
    <row r="121" spans="1:10" s="242" customFormat="1" ht="69">
      <c r="A121" s="60" t="s">
        <v>231</v>
      </c>
      <c r="B121" s="86" t="s">
        <v>102</v>
      </c>
      <c r="C121" s="86" t="s">
        <v>125</v>
      </c>
      <c r="D121" s="355" t="s">
        <v>158</v>
      </c>
      <c r="E121" s="399" t="s">
        <v>316</v>
      </c>
      <c r="F121" s="143" t="s">
        <v>318</v>
      </c>
      <c r="G121" s="86"/>
      <c r="H121" s="429">
        <f>+H122</f>
        <v>23000</v>
      </c>
      <c r="I121" s="429">
        <f>+I122</f>
        <v>23000</v>
      </c>
      <c r="J121" s="87"/>
    </row>
    <row r="122" spans="1:10" s="241" customFormat="1" ht="90">
      <c r="A122" s="48" t="s">
        <v>232</v>
      </c>
      <c r="B122" s="78" t="s">
        <v>102</v>
      </c>
      <c r="C122" s="78" t="s">
        <v>125</v>
      </c>
      <c r="D122" s="356" t="s">
        <v>159</v>
      </c>
      <c r="E122" s="236" t="s">
        <v>316</v>
      </c>
      <c r="F122" s="228" t="s">
        <v>318</v>
      </c>
      <c r="G122" s="78"/>
      <c r="H122" s="430">
        <f>H123</f>
        <v>23000</v>
      </c>
      <c r="I122" s="430">
        <f>I123</f>
        <v>23000</v>
      </c>
      <c r="J122" s="75"/>
    </row>
    <row r="123" spans="1:10" s="241" customFormat="1" ht="144">
      <c r="A123" s="498" t="s">
        <v>430</v>
      </c>
      <c r="B123" s="477" t="s">
        <v>102</v>
      </c>
      <c r="C123" s="477" t="s">
        <v>125</v>
      </c>
      <c r="D123" s="499" t="s">
        <v>159</v>
      </c>
      <c r="E123" s="500" t="s">
        <v>75</v>
      </c>
      <c r="F123" s="485" t="s">
        <v>318</v>
      </c>
      <c r="G123" s="477"/>
      <c r="H123" s="501">
        <f>H124+H126</f>
        <v>23000</v>
      </c>
      <c r="I123" s="501">
        <f>I124+I126</f>
        <v>23000</v>
      </c>
      <c r="J123" s="75"/>
    </row>
    <row r="124" spans="1:10" s="124" customFormat="1" ht="36" hidden="1">
      <c r="A124" s="82" t="s">
        <v>326</v>
      </c>
      <c r="B124" s="83" t="s">
        <v>102</v>
      </c>
      <c r="C124" s="83" t="s">
        <v>125</v>
      </c>
      <c r="D124" s="358" t="s">
        <v>159</v>
      </c>
      <c r="E124" s="462" t="s">
        <v>75</v>
      </c>
      <c r="F124" s="230" t="s">
        <v>327</v>
      </c>
      <c r="G124" s="32"/>
      <c r="H124" s="417">
        <f>+H125</f>
        <v>0</v>
      </c>
      <c r="I124" s="417">
        <f>+I125</f>
        <v>0</v>
      </c>
      <c r="J124" s="81"/>
    </row>
    <row r="125" spans="1:10" s="124" customFormat="1" ht="18" hidden="1">
      <c r="A125" s="84" t="s">
        <v>432</v>
      </c>
      <c r="B125" s="79" t="s">
        <v>102</v>
      </c>
      <c r="C125" s="79" t="s">
        <v>125</v>
      </c>
      <c r="D125" s="357" t="s">
        <v>159</v>
      </c>
      <c r="E125" s="463" t="s">
        <v>75</v>
      </c>
      <c r="F125" s="240" t="s">
        <v>327</v>
      </c>
      <c r="G125" s="12" t="s">
        <v>84</v>
      </c>
      <c r="H125" s="418">
        <v>0</v>
      </c>
      <c r="I125" s="418">
        <v>0</v>
      </c>
      <c r="J125" s="81"/>
    </row>
    <row r="126" spans="1:10" s="124" customFormat="1" ht="18">
      <c r="A126" s="82" t="s">
        <v>329</v>
      </c>
      <c r="B126" s="83" t="s">
        <v>102</v>
      </c>
      <c r="C126" s="83" t="s">
        <v>125</v>
      </c>
      <c r="D126" s="358" t="s">
        <v>159</v>
      </c>
      <c r="E126" s="462" t="s">
        <v>75</v>
      </c>
      <c r="F126" s="230" t="s">
        <v>328</v>
      </c>
      <c r="G126" s="32"/>
      <c r="H126" s="417">
        <f>+H127</f>
        <v>23000</v>
      </c>
      <c r="I126" s="417">
        <f>+I127</f>
        <v>23000</v>
      </c>
      <c r="J126" s="81"/>
    </row>
    <row r="127" spans="1:10" s="124" customFormat="1" ht="18">
      <c r="A127" s="84" t="s">
        <v>432</v>
      </c>
      <c r="B127" s="79" t="s">
        <v>102</v>
      </c>
      <c r="C127" s="79" t="s">
        <v>125</v>
      </c>
      <c r="D127" s="357" t="s">
        <v>159</v>
      </c>
      <c r="E127" s="463" t="s">
        <v>75</v>
      </c>
      <c r="F127" s="240" t="s">
        <v>328</v>
      </c>
      <c r="G127" s="12" t="s">
        <v>84</v>
      </c>
      <c r="H127" s="418">
        <v>23000</v>
      </c>
      <c r="I127" s="418">
        <v>23000</v>
      </c>
      <c r="J127" s="81"/>
    </row>
    <row r="128" spans="1:10" s="215" customFormat="1" ht="17.25">
      <c r="A128" s="243" t="s">
        <v>106</v>
      </c>
      <c r="B128" s="69" t="s">
        <v>102</v>
      </c>
      <c r="C128" s="69">
        <v>14</v>
      </c>
      <c r="D128" s="70"/>
      <c r="E128" s="401"/>
      <c r="F128" s="71"/>
      <c r="G128" s="69"/>
      <c r="H128" s="407">
        <f>+H129</f>
        <v>5000</v>
      </c>
      <c r="I128" s="407">
        <f>+I129</f>
        <v>5000</v>
      </c>
      <c r="J128" s="386" t="e">
        <f>I133+#REF!+#REF!+#REF!</f>
        <v>#REF!</v>
      </c>
    </row>
    <row r="129" spans="1:10" s="215" customFormat="1" ht="63.75" customHeight="1">
      <c r="A129" s="244" t="s">
        <v>493</v>
      </c>
      <c r="B129" s="88" t="s">
        <v>102</v>
      </c>
      <c r="C129" s="88">
        <v>14</v>
      </c>
      <c r="D129" s="355" t="s">
        <v>107</v>
      </c>
      <c r="E129" s="399" t="s">
        <v>316</v>
      </c>
      <c r="F129" s="143" t="s">
        <v>318</v>
      </c>
      <c r="G129" s="88"/>
      <c r="H129" s="414">
        <f>+H130+H134</f>
        <v>5000</v>
      </c>
      <c r="I129" s="414">
        <f>+I130+I134</f>
        <v>5000</v>
      </c>
      <c r="J129" s="6"/>
    </row>
    <row r="130" spans="1:10" s="124" customFormat="1" ht="63.75" customHeight="1">
      <c r="A130" s="245" t="s">
        <v>504</v>
      </c>
      <c r="B130" s="85" t="s">
        <v>102</v>
      </c>
      <c r="C130" s="85" t="s">
        <v>108</v>
      </c>
      <c r="D130" s="356" t="s">
        <v>156</v>
      </c>
      <c r="E130" s="236" t="s">
        <v>316</v>
      </c>
      <c r="F130" s="228" t="s">
        <v>318</v>
      </c>
      <c r="G130" s="85"/>
      <c r="H130" s="416">
        <f aca="true" t="shared" si="7" ref="H130:I132">H131</f>
        <v>5000</v>
      </c>
      <c r="I130" s="416">
        <f t="shared" si="7"/>
        <v>5000</v>
      </c>
      <c r="J130" s="81"/>
    </row>
    <row r="131" spans="1:10" s="124" customFormat="1" ht="41.25" customHeight="1">
      <c r="A131" s="502" t="s">
        <v>331</v>
      </c>
      <c r="B131" s="504" t="s">
        <v>102</v>
      </c>
      <c r="C131" s="504">
        <v>14</v>
      </c>
      <c r="D131" s="499" t="s">
        <v>156</v>
      </c>
      <c r="E131" s="500" t="s">
        <v>75</v>
      </c>
      <c r="F131" s="485" t="s">
        <v>330</v>
      </c>
      <c r="G131" s="503"/>
      <c r="H131" s="480">
        <f t="shared" si="7"/>
        <v>5000</v>
      </c>
      <c r="I131" s="480">
        <f t="shared" si="7"/>
        <v>5000</v>
      </c>
      <c r="J131" s="81"/>
    </row>
    <row r="132" spans="1:10" s="124" customFormat="1" ht="41.25" customHeight="1">
      <c r="A132" s="89" t="s">
        <v>157</v>
      </c>
      <c r="B132" s="73" t="s">
        <v>102</v>
      </c>
      <c r="C132" s="73">
        <v>14</v>
      </c>
      <c r="D132" s="358" t="s">
        <v>156</v>
      </c>
      <c r="E132" s="462" t="s">
        <v>75</v>
      </c>
      <c r="F132" s="230" t="s">
        <v>330</v>
      </c>
      <c r="G132" s="32"/>
      <c r="H132" s="417">
        <f t="shared" si="7"/>
        <v>5000</v>
      </c>
      <c r="I132" s="417">
        <f t="shared" si="7"/>
        <v>5000</v>
      </c>
      <c r="J132" s="81"/>
    </row>
    <row r="133" spans="1:10" s="124" customFormat="1" ht="27.75" customHeight="1">
      <c r="A133" s="25" t="s">
        <v>432</v>
      </c>
      <c r="B133" s="72" t="s">
        <v>102</v>
      </c>
      <c r="C133" s="72">
        <v>14</v>
      </c>
      <c r="D133" s="359" t="s">
        <v>156</v>
      </c>
      <c r="E133" s="461" t="s">
        <v>75</v>
      </c>
      <c r="F133" s="130" t="s">
        <v>330</v>
      </c>
      <c r="G133" s="12" t="s">
        <v>84</v>
      </c>
      <c r="H133" s="418">
        <v>5000</v>
      </c>
      <c r="I133" s="418">
        <v>5000</v>
      </c>
      <c r="J133" s="81"/>
    </row>
    <row r="134" spans="1:10" s="124" customFormat="1" ht="84" customHeight="1" hidden="1">
      <c r="A134" s="607" t="s">
        <v>427</v>
      </c>
      <c r="B134" s="85" t="s">
        <v>102</v>
      </c>
      <c r="C134" s="85" t="s">
        <v>108</v>
      </c>
      <c r="D134" s="356" t="s">
        <v>428</v>
      </c>
      <c r="E134" s="236" t="s">
        <v>316</v>
      </c>
      <c r="F134" s="228" t="s">
        <v>318</v>
      </c>
      <c r="G134" s="85"/>
      <c r="H134" s="416">
        <f>H135+H138</f>
        <v>0</v>
      </c>
      <c r="I134" s="416">
        <f>I135+I138</f>
        <v>0</v>
      </c>
      <c r="J134" s="81"/>
    </row>
    <row r="135" spans="1:10" s="124" customFormat="1" ht="72.75" customHeight="1" hidden="1">
      <c r="A135" s="502" t="s">
        <v>435</v>
      </c>
      <c r="B135" s="504" t="s">
        <v>102</v>
      </c>
      <c r="C135" s="504">
        <v>14</v>
      </c>
      <c r="D135" s="499" t="s">
        <v>428</v>
      </c>
      <c r="E135" s="500" t="s">
        <v>102</v>
      </c>
      <c r="F135" s="485" t="s">
        <v>318</v>
      </c>
      <c r="G135" s="503"/>
      <c r="H135" s="480">
        <f>H136</f>
        <v>0</v>
      </c>
      <c r="I135" s="480">
        <f>I136</f>
        <v>0</v>
      </c>
      <c r="J135" s="81"/>
    </row>
    <row r="136" spans="1:10" s="124" customFormat="1" ht="41.25" customHeight="1" hidden="1">
      <c r="A136" s="89" t="s">
        <v>157</v>
      </c>
      <c r="B136" s="73" t="s">
        <v>102</v>
      </c>
      <c r="C136" s="73">
        <v>14</v>
      </c>
      <c r="D136" s="358" t="s">
        <v>428</v>
      </c>
      <c r="E136" s="462" t="s">
        <v>102</v>
      </c>
      <c r="F136" s="230" t="s">
        <v>436</v>
      </c>
      <c r="G136" s="32"/>
      <c r="H136" s="417">
        <f>H137</f>
        <v>0</v>
      </c>
      <c r="I136" s="417">
        <f>I137</f>
        <v>0</v>
      </c>
      <c r="J136" s="81"/>
    </row>
    <row r="137" spans="1:10" s="124" customFormat="1" ht="27.75" customHeight="1" hidden="1">
      <c r="A137" s="25" t="s">
        <v>432</v>
      </c>
      <c r="B137" s="72" t="s">
        <v>102</v>
      </c>
      <c r="C137" s="72">
        <v>14</v>
      </c>
      <c r="D137" s="359" t="s">
        <v>428</v>
      </c>
      <c r="E137" s="461" t="s">
        <v>102</v>
      </c>
      <c r="F137" s="130" t="s">
        <v>436</v>
      </c>
      <c r="G137" s="12" t="s">
        <v>84</v>
      </c>
      <c r="H137" s="418">
        <v>0</v>
      </c>
      <c r="I137" s="418">
        <v>0</v>
      </c>
      <c r="J137" s="81"/>
    </row>
    <row r="138" spans="1:10" s="124" customFormat="1" ht="85.5" customHeight="1" hidden="1">
      <c r="A138" s="502" t="s">
        <v>437</v>
      </c>
      <c r="B138" s="504" t="s">
        <v>102</v>
      </c>
      <c r="C138" s="504">
        <v>14</v>
      </c>
      <c r="D138" s="499" t="s">
        <v>428</v>
      </c>
      <c r="E138" s="500" t="s">
        <v>81</v>
      </c>
      <c r="F138" s="485" t="s">
        <v>318</v>
      </c>
      <c r="G138" s="503"/>
      <c r="H138" s="480">
        <f>H139</f>
        <v>0</v>
      </c>
      <c r="I138" s="480">
        <f>I139</f>
        <v>0</v>
      </c>
      <c r="J138" s="81"/>
    </row>
    <row r="139" spans="1:10" s="124" customFormat="1" ht="48.75" customHeight="1" hidden="1">
      <c r="A139" s="89" t="s">
        <v>157</v>
      </c>
      <c r="B139" s="73" t="s">
        <v>102</v>
      </c>
      <c r="C139" s="73">
        <v>14</v>
      </c>
      <c r="D139" s="358" t="s">
        <v>428</v>
      </c>
      <c r="E139" s="462" t="s">
        <v>81</v>
      </c>
      <c r="F139" s="230" t="s">
        <v>436</v>
      </c>
      <c r="G139" s="32"/>
      <c r="H139" s="417">
        <f>H140</f>
        <v>0</v>
      </c>
      <c r="I139" s="417">
        <f>I140</f>
        <v>0</v>
      </c>
      <c r="J139" s="81"/>
    </row>
    <row r="140" spans="1:10" s="124" customFormat="1" ht="27.75" customHeight="1" hidden="1">
      <c r="A140" s="25" t="s">
        <v>432</v>
      </c>
      <c r="B140" s="72" t="s">
        <v>102</v>
      </c>
      <c r="C140" s="72">
        <v>14</v>
      </c>
      <c r="D140" s="359" t="s">
        <v>428</v>
      </c>
      <c r="E140" s="461" t="s">
        <v>81</v>
      </c>
      <c r="F140" s="130" t="s">
        <v>436</v>
      </c>
      <c r="G140" s="12" t="s">
        <v>84</v>
      </c>
      <c r="H140" s="418">
        <v>0</v>
      </c>
      <c r="I140" s="418">
        <v>0</v>
      </c>
      <c r="J140" s="81"/>
    </row>
    <row r="141" spans="1:10" s="124" customFormat="1" ht="18">
      <c r="A141" s="122" t="s">
        <v>109</v>
      </c>
      <c r="B141" s="123" t="s">
        <v>81</v>
      </c>
      <c r="C141" s="90"/>
      <c r="D141" s="90"/>
      <c r="E141" s="493"/>
      <c r="F141" s="97"/>
      <c r="G141" s="180"/>
      <c r="H141" s="406">
        <f>+H157+H142+H148</f>
        <v>75000</v>
      </c>
      <c r="I141" s="406">
        <f>+I157+I142+I148</f>
        <v>75000</v>
      </c>
      <c r="J141" s="336" t="e">
        <f>I147+#REF!+I153+I162+I171+I173+I180+I182</f>
        <v>#REF!</v>
      </c>
    </row>
    <row r="142" spans="1:10" s="124" customFormat="1" ht="18" hidden="1">
      <c r="A142" s="41" t="s">
        <v>249</v>
      </c>
      <c r="B142" s="22" t="s">
        <v>81</v>
      </c>
      <c r="C142" s="95" t="s">
        <v>117</v>
      </c>
      <c r="D142" s="360"/>
      <c r="E142" s="494"/>
      <c r="F142" s="101"/>
      <c r="G142" s="200"/>
      <c r="H142" s="412">
        <f>+H143</f>
        <v>0</v>
      </c>
      <c r="I142" s="412">
        <f>+I143</f>
        <v>0</v>
      </c>
      <c r="J142" s="336" t="e">
        <f>I147+#REF!</f>
        <v>#REF!</v>
      </c>
    </row>
    <row r="143" spans="1:10" s="124" customFormat="1" ht="69" customHeight="1" hidden="1">
      <c r="A143" s="60" t="s">
        <v>250</v>
      </c>
      <c r="B143" s="86" t="s">
        <v>81</v>
      </c>
      <c r="C143" s="213" t="s">
        <v>117</v>
      </c>
      <c r="D143" s="322" t="s">
        <v>251</v>
      </c>
      <c r="E143" s="448" t="s">
        <v>316</v>
      </c>
      <c r="F143" s="143" t="s">
        <v>138</v>
      </c>
      <c r="G143" s="214"/>
      <c r="H143" s="414">
        <f>+H144</f>
        <v>0</v>
      </c>
      <c r="I143" s="414">
        <f>+I144</f>
        <v>0</v>
      </c>
      <c r="J143" s="81"/>
    </row>
    <row r="144" spans="1:10" s="124" customFormat="1" ht="82.5" customHeight="1" hidden="1">
      <c r="A144" s="48" t="s">
        <v>253</v>
      </c>
      <c r="B144" s="78" t="s">
        <v>81</v>
      </c>
      <c r="C144" s="216" t="s">
        <v>117</v>
      </c>
      <c r="D144" s="348" t="s">
        <v>252</v>
      </c>
      <c r="E144" s="466" t="s">
        <v>316</v>
      </c>
      <c r="F144" s="210" t="s">
        <v>138</v>
      </c>
      <c r="G144" s="217"/>
      <c r="H144" s="419">
        <f aca="true" t="shared" si="8" ref="H144:I146">H145</f>
        <v>0</v>
      </c>
      <c r="I144" s="419">
        <f t="shared" si="8"/>
        <v>0</v>
      </c>
      <c r="J144" s="81"/>
    </row>
    <row r="145" spans="1:10" s="124" customFormat="1" ht="82.5" customHeight="1" hidden="1">
      <c r="A145" s="571" t="s">
        <v>438</v>
      </c>
      <c r="B145" s="504" t="s">
        <v>81</v>
      </c>
      <c r="C145" s="504" t="s">
        <v>117</v>
      </c>
      <c r="D145" s="499" t="s">
        <v>252</v>
      </c>
      <c r="E145" s="500" t="s">
        <v>76</v>
      </c>
      <c r="F145" s="485" t="s">
        <v>318</v>
      </c>
      <c r="G145" s="503"/>
      <c r="H145" s="480">
        <f t="shared" si="8"/>
        <v>0</v>
      </c>
      <c r="I145" s="480">
        <f t="shared" si="8"/>
        <v>0</v>
      </c>
      <c r="J145" s="81"/>
    </row>
    <row r="146" spans="1:10" s="124" customFormat="1" ht="32.25" customHeight="1" hidden="1">
      <c r="A146" s="89" t="s">
        <v>439</v>
      </c>
      <c r="B146" s="218" t="s">
        <v>81</v>
      </c>
      <c r="C146" s="219" t="s">
        <v>117</v>
      </c>
      <c r="D146" s="52" t="s">
        <v>252</v>
      </c>
      <c r="E146" s="459" t="s">
        <v>76</v>
      </c>
      <c r="F146" s="53" t="s">
        <v>440</v>
      </c>
      <c r="G146" s="220"/>
      <c r="H146" s="420">
        <f t="shared" si="8"/>
        <v>0</v>
      </c>
      <c r="I146" s="420">
        <f t="shared" si="8"/>
        <v>0</v>
      </c>
      <c r="J146" s="81"/>
    </row>
    <row r="147" spans="1:10" s="124" customFormat="1" ht="36" customHeight="1" hidden="1">
      <c r="A147" s="25" t="s">
        <v>432</v>
      </c>
      <c r="B147" s="16" t="s">
        <v>81</v>
      </c>
      <c r="C147" s="329" t="s">
        <v>117</v>
      </c>
      <c r="D147" s="361" t="s">
        <v>252</v>
      </c>
      <c r="E147" s="495" t="s">
        <v>76</v>
      </c>
      <c r="F147" s="332" t="s">
        <v>440</v>
      </c>
      <c r="G147" s="330" t="s">
        <v>84</v>
      </c>
      <c r="H147" s="418">
        <v>0</v>
      </c>
      <c r="I147" s="418">
        <v>0</v>
      </c>
      <c r="J147" s="81"/>
    </row>
    <row r="148" spans="1:10" s="124" customFormat="1" ht="18" hidden="1">
      <c r="A148" s="41" t="s">
        <v>254</v>
      </c>
      <c r="B148" s="22" t="s">
        <v>81</v>
      </c>
      <c r="C148" s="95" t="s">
        <v>247</v>
      </c>
      <c r="D148" s="360"/>
      <c r="E148" s="494"/>
      <c r="F148" s="101"/>
      <c r="G148" s="200"/>
      <c r="H148" s="412">
        <f>+H149</f>
        <v>0</v>
      </c>
      <c r="I148" s="412">
        <f>+I149</f>
        <v>0</v>
      </c>
      <c r="J148" s="336">
        <f>I153</f>
        <v>0</v>
      </c>
    </row>
    <row r="149" spans="1:10" s="124" customFormat="1" ht="51.75" hidden="1">
      <c r="A149" s="60" t="s">
        <v>256</v>
      </c>
      <c r="B149" s="86" t="s">
        <v>81</v>
      </c>
      <c r="C149" s="213" t="s">
        <v>247</v>
      </c>
      <c r="D149" s="322" t="s">
        <v>251</v>
      </c>
      <c r="E149" s="448" t="s">
        <v>316</v>
      </c>
      <c r="F149" s="143" t="s">
        <v>318</v>
      </c>
      <c r="G149" s="214"/>
      <c r="H149" s="414">
        <f>+H150</f>
        <v>0</v>
      </c>
      <c r="I149" s="414">
        <f>+I150</f>
        <v>0</v>
      </c>
      <c r="J149" s="81"/>
    </row>
    <row r="150" spans="1:10" s="124" customFormat="1" ht="84" customHeight="1" hidden="1">
      <c r="A150" s="48" t="s">
        <v>257</v>
      </c>
      <c r="B150" s="78" t="s">
        <v>81</v>
      </c>
      <c r="C150" s="216" t="s">
        <v>247</v>
      </c>
      <c r="D150" s="348" t="s">
        <v>255</v>
      </c>
      <c r="E150" s="466" t="s">
        <v>316</v>
      </c>
      <c r="F150" s="210" t="s">
        <v>318</v>
      </c>
      <c r="G150" s="217"/>
      <c r="H150" s="419">
        <f>+H152+H154</f>
        <v>0</v>
      </c>
      <c r="I150" s="419">
        <f>+I152+I154</f>
        <v>0</v>
      </c>
      <c r="J150" s="81"/>
    </row>
    <row r="151" spans="1:10" s="124" customFormat="1" ht="48" customHeight="1" hidden="1">
      <c r="A151" s="498" t="s">
        <v>332</v>
      </c>
      <c r="B151" s="506" t="s">
        <v>81</v>
      </c>
      <c r="C151" s="507" t="s">
        <v>247</v>
      </c>
      <c r="D151" s="508" t="s">
        <v>255</v>
      </c>
      <c r="E151" s="509" t="s">
        <v>75</v>
      </c>
      <c r="F151" s="510" t="s">
        <v>318</v>
      </c>
      <c r="G151" s="511"/>
      <c r="H151" s="512">
        <f>H152</f>
        <v>0</v>
      </c>
      <c r="I151" s="512">
        <f>I152</f>
        <v>0</v>
      </c>
      <c r="J151" s="81"/>
    </row>
    <row r="152" spans="1:10" s="124" customFormat="1" ht="18" hidden="1">
      <c r="A152" s="89" t="s">
        <v>441</v>
      </c>
      <c r="B152" s="218" t="s">
        <v>81</v>
      </c>
      <c r="C152" s="219" t="s">
        <v>247</v>
      </c>
      <c r="D152" s="52" t="s">
        <v>255</v>
      </c>
      <c r="E152" s="459" t="s">
        <v>75</v>
      </c>
      <c r="F152" s="53" t="s">
        <v>333</v>
      </c>
      <c r="G152" s="220"/>
      <c r="H152" s="420">
        <f>H153</f>
        <v>0</v>
      </c>
      <c r="I152" s="420">
        <f>I153</f>
        <v>0</v>
      </c>
      <c r="J152" s="81"/>
    </row>
    <row r="153" spans="1:10" s="124" customFormat="1" ht="36.75" customHeight="1" hidden="1">
      <c r="A153" s="25" t="s">
        <v>432</v>
      </c>
      <c r="B153" s="12" t="s">
        <v>81</v>
      </c>
      <c r="C153" s="12" t="s">
        <v>247</v>
      </c>
      <c r="D153" s="362" t="s">
        <v>255</v>
      </c>
      <c r="E153" s="460" t="s">
        <v>75</v>
      </c>
      <c r="F153" s="316" t="s">
        <v>333</v>
      </c>
      <c r="G153" s="16" t="s">
        <v>84</v>
      </c>
      <c r="H153" s="418">
        <v>0</v>
      </c>
      <c r="I153" s="418">
        <v>0</v>
      </c>
      <c r="J153" s="81"/>
    </row>
    <row r="154" spans="1:10" s="124" customFormat="1" ht="165.75" customHeight="1" hidden="1">
      <c r="A154" s="498" t="s">
        <v>442</v>
      </c>
      <c r="B154" s="506" t="s">
        <v>81</v>
      </c>
      <c r="C154" s="507" t="s">
        <v>247</v>
      </c>
      <c r="D154" s="508" t="s">
        <v>255</v>
      </c>
      <c r="E154" s="509" t="s">
        <v>81</v>
      </c>
      <c r="F154" s="510" t="s">
        <v>318</v>
      </c>
      <c r="G154" s="511"/>
      <c r="H154" s="512">
        <f>H155</f>
        <v>0</v>
      </c>
      <c r="I154" s="512">
        <f>I155</f>
        <v>0</v>
      </c>
      <c r="J154" s="81"/>
    </row>
    <row r="155" spans="1:10" s="124" customFormat="1" ht="36" hidden="1">
      <c r="A155" s="89" t="s">
        <v>443</v>
      </c>
      <c r="B155" s="218" t="s">
        <v>81</v>
      </c>
      <c r="C155" s="219" t="s">
        <v>247</v>
      </c>
      <c r="D155" s="52" t="s">
        <v>255</v>
      </c>
      <c r="E155" s="459" t="s">
        <v>81</v>
      </c>
      <c r="F155" s="53" t="s">
        <v>444</v>
      </c>
      <c r="G155" s="220"/>
      <c r="H155" s="420">
        <f>H156</f>
        <v>0</v>
      </c>
      <c r="I155" s="420">
        <f>I156</f>
        <v>0</v>
      </c>
      <c r="J155" s="81"/>
    </row>
    <row r="156" spans="1:10" s="124" customFormat="1" ht="36.75" customHeight="1" hidden="1">
      <c r="A156" s="25" t="s">
        <v>432</v>
      </c>
      <c r="B156" s="16" t="s">
        <v>81</v>
      </c>
      <c r="C156" s="16" t="s">
        <v>247</v>
      </c>
      <c r="D156" s="362" t="s">
        <v>255</v>
      </c>
      <c r="E156" s="460" t="s">
        <v>81</v>
      </c>
      <c r="F156" s="316" t="s">
        <v>444</v>
      </c>
      <c r="G156" s="16" t="s">
        <v>84</v>
      </c>
      <c r="H156" s="418">
        <v>0</v>
      </c>
      <c r="I156" s="418">
        <v>0</v>
      </c>
      <c r="J156" s="81"/>
    </row>
    <row r="157" spans="1:10" s="124" customFormat="1" ht="18">
      <c r="A157" s="41" t="s">
        <v>110</v>
      </c>
      <c r="B157" s="22" t="s">
        <v>81</v>
      </c>
      <c r="C157" s="95">
        <v>12</v>
      </c>
      <c r="D157" s="360"/>
      <c r="E157" s="494"/>
      <c r="F157" s="101"/>
      <c r="G157" s="200"/>
      <c r="H157" s="412">
        <f>+H158+H163+H176</f>
        <v>75000</v>
      </c>
      <c r="I157" s="412">
        <f>+I158+I163+I176</f>
        <v>75000</v>
      </c>
      <c r="J157" s="336">
        <f>I162+I171+I173+I180+I182</f>
        <v>15000</v>
      </c>
    </row>
    <row r="158" spans="1:10" s="215" customFormat="1" ht="51.75">
      <c r="A158" s="60" t="s">
        <v>491</v>
      </c>
      <c r="B158" s="86" t="s">
        <v>81</v>
      </c>
      <c r="C158" s="213" t="s">
        <v>111</v>
      </c>
      <c r="D158" s="322" t="s">
        <v>98</v>
      </c>
      <c r="E158" s="448" t="s">
        <v>316</v>
      </c>
      <c r="F158" s="143" t="s">
        <v>318</v>
      </c>
      <c r="G158" s="214"/>
      <c r="H158" s="414">
        <f>+H159</f>
        <v>5000</v>
      </c>
      <c r="I158" s="414">
        <f>+I159</f>
        <v>5000</v>
      </c>
      <c r="J158" s="6"/>
    </row>
    <row r="159" spans="1:10" s="215" customFormat="1" ht="54">
      <c r="A159" s="48" t="s">
        <v>499</v>
      </c>
      <c r="B159" s="78" t="s">
        <v>81</v>
      </c>
      <c r="C159" s="216" t="s">
        <v>111</v>
      </c>
      <c r="D159" s="348" t="s">
        <v>146</v>
      </c>
      <c r="E159" s="466" t="s">
        <v>316</v>
      </c>
      <c r="F159" s="210" t="s">
        <v>318</v>
      </c>
      <c r="G159" s="217"/>
      <c r="H159" s="419">
        <f>+H161</f>
        <v>5000</v>
      </c>
      <c r="I159" s="419">
        <f>+I161</f>
        <v>5000</v>
      </c>
      <c r="J159" s="6"/>
    </row>
    <row r="160" spans="1:10" s="215" customFormat="1" ht="18">
      <c r="A160" s="505" t="s">
        <v>334</v>
      </c>
      <c r="B160" s="506" t="s">
        <v>81</v>
      </c>
      <c r="C160" s="507" t="s">
        <v>111</v>
      </c>
      <c r="D160" s="508" t="s">
        <v>146</v>
      </c>
      <c r="E160" s="509" t="s">
        <v>75</v>
      </c>
      <c r="F160" s="510" t="s">
        <v>318</v>
      </c>
      <c r="G160" s="511"/>
      <c r="H160" s="512"/>
      <c r="I160" s="512"/>
      <c r="J160" s="6"/>
    </row>
    <row r="161" spans="1:10" s="124" customFormat="1" ht="18">
      <c r="A161" s="150" t="s">
        <v>147</v>
      </c>
      <c r="B161" s="218" t="s">
        <v>81</v>
      </c>
      <c r="C161" s="219" t="s">
        <v>111</v>
      </c>
      <c r="D161" s="52" t="s">
        <v>146</v>
      </c>
      <c r="E161" s="459" t="s">
        <v>75</v>
      </c>
      <c r="F161" s="53" t="s">
        <v>335</v>
      </c>
      <c r="G161" s="220"/>
      <c r="H161" s="420">
        <f>H162</f>
        <v>5000</v>
      </c>
      <c r="I161" s="420">
        <f>I162</f>
        <v>5000</v>
      </c>
      <c r="J161" s="81"/>
    </row>
    <row r="162" spans="1:10" s="124" customFormat="1" ht="18">
      <c r="A162" s="221" t="s">
        <v>432</v>
      </c>
      <c r="B162" s="16" t="s">
        <v>81</v>
      </c>
      <c r="C162" s="16" t="s">
        <v>111</v>
      </c>
      <c r="D162" s="349" t="s">
        <v>146</v>
      </c>
      <c r="E162" s="471" t="s">
        <v>75</v>
      </c>
      <c r="F162" s="51" t="s">
        <v>335</v>
      </c>
      <c r="G162" s="16" t="s">
        <v>84</v>
      </c>
      <c r="H162" s="418">
        <v>5000</v>
      </c>
      <c r="I162" s="418">
        <v>5000</v>
      </c>
      <c r="J162" s="81"/>
    </row>
    <row r="163" spans="1:10" s="124" customFormat="1" ht="51.75">
      <c r="A163" s="60" t="s">
        <v>235</v>
      </c>
      <c r="B163" s="86" t="s">
        <v>81</v>
      </c>
      <c r="C163" s="213" t="s">
        <v>111</v>
      </c>
      <c r="D163" s="322" t="s">
        <v>234</v>
      </c>
      <c r="E163" s="448"/>
      <c r="F163" s="143" t="s">
        <v>318</v>
      </c>
      <c r="G163" s="214"/>
      <c r="H163" s="414">
        <f>+H164</f>
        <v>70000</v>
      </c>
      <c r="I163" s="414">
        <f>+I164</f>
        <v>70000</v>
      </c>
      <c r="J163" s="81"/>
    </row>
    <row r="164" spans="1:249" s="193" customFormat="1" ht="72">
      <c r="A164" s="98" t="s">
        <v>308</v>
      </c>
      <c r="B164" s="100" t="s">
        <v>81</v>
      </c>
      <c r="C164" s="191" t="s">
        <v>111</v>
      </c>
      <c r="D164" s="363" t="s">
        <v>236</v>
      </c>
      <c r="E164" s="464"/>
      <c r="F164" s="102" t="s">
        <v>318</v>
      </c>
      <c r="G164" s="246"/>
      <c r="H164" s="432">
        <f>H165</f>
        <v>70000</v>
      </c>
      <c r="I164" s="432">
        <f>I165</f>
        <v>70000</v>
      </c>
      <c r="J164" s="6"/>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c r="AR164" s="215"/>
      <c r="AS164" s="215"/>
      <c r="AT164" s="215"/>
      <c r="AU164" s="215"/>
      <c r="AV164" s="215"/>
      <c r="AW164" s="215"/>
      <c r="AX164" s="215"/>
      <c r="AY164" s="215"/>
      <c r="AZ164" s="215"/>
      <c r="BA164" s="215"/>
      <c r="BB164" s="215"/>
      <c r="BC164" s="215"/>
      <c r="BD164" s="215"/>
      <c r="BE164" s="215"/>
      <c r="BF164" s="215"/>
      <c r="BG164" s="215"/>
      <c r="BH164" s="215"/>
      <c r="BI164" s="215"/>
      <c r="BJ164" s="215"/>
      <c r="BK164" s="215"/>
      <c r="BL164" s="215"/>
      <c r="BM164" s="215"/>
      <c r="BN164" s="215"/>
      <c r="BO164" s="215"/>
      <c r="BP164" s="215"/>
      <c r="BQ164" s="215"/>
      <c r="BR164" s="215"/>
      <c r="BS164" s="215"/>
      <c r="BT164" s="215"/>
      <c r="BU164" s="215"/>
      <c r="BV164" s="215"/>
      <c r="BW164" s="215"/>
      <c r="BX164" s="215"/>
      <c r="BY164" s="215"/>
      <c r="BZ164" s="215"/>
      <c r="CA164" s="215"/>
      <c r="CB164" s="215"/>
      <c r="CC164" s="215"/>
      <c r="CD164" s="215"/>
      <c r="CE164" s="215"/>
      <c r="CF164" s="215"/>
      <c r="CG164" s="215"/>
      <c r="CH164" s="215"/>
      <c r="CI164" s="215"/>
      <c r="CJ164" s="215"/>
      <c r="CK164" s="215"/>
      <c r="CL164" s="215"/>
      <c r="CM164" s="215"/>
      <c r="CN164" s="215"/>
      <c r="CO164" s="215"/>
      <c r="CP164" s="215"/>
      <c r="CQ164" s="215"/>
      <c r="CR164" s="215"/>
      <c r="CS164" s="215"/>
      <c r="CT164" s="215"/>
      <c r="CU164" s="215"/>
      <c r="CV164" s="215"/>
      <c r="CW164" s="215"/>
      <c r="CX164" s="215"/>
      <c r="CY164" s="215"/>
      <c r="CZ164" s="215"/>
      <c r="DA164" s="215"/>
      <c r="DB164" s="215"/>
      <c r="DC164" s="215"/>
      <c r="DD164" s="215"/>
      <c r="DE164" s="215"/>
      <c r="DF164" s="215"/>
      <c r="DG164" s="215"/>
      <c r="DH164" s="215"/>
      <c r="DI164" s="215"/>
      <c r="DJ164" s="215"/>
      <c r="DK164" s="215"/>
      <c r="DL164" s="215"/>
      <c r="DM164" s="215"/>
      <c r="DN164" s="215"/>
      <c r="DO164" s="215"/>
      <c r="DP164" s="215"/>
      <c r="DQ164" s="215"/>
      <c r="DR164" s="215"/>
      <c r="DS164" s="215"/>
      <c r="DT164" s="215"/>
      <c r="DU164" s="215"/>
      <c r="DV164" s="215"/>
      <c r="DW164" s="215"/>
      <c r="DX164" s="215"/>
      <c r="DY164" s="215"/>
      <c r="DZ164" s="215"/>
      <c r="EA164" s="215"/>
      <c r="EB164" s="215"/>
      <c r="EC164" s="215"/>
      <c r="ED164" s="215"/>
      <c r="EE164" s="215"/>
      <c r="EF164" s="215"/>
      <c r="EG164" s="215"/>
      <c r="EH164" s="215"/>
      <c r="EI164" s="215"/>
      <c r="EJ164" s="215"/>
      <c r="EK164" s="215"/>
      <c r="EL164" s="215"/>
      <c r="EM164" s="215"/>
      <c r="EN164" s="215"/>
      <c r="EO164" s="215"/>
      <c r="EP164" s="215"/>
      <c r="EQ164" s="215"/>
      <c r="ER164" s="215"/>
      <c r="ES164" s="215"/>
      <c r="ET164" s="215"/>
      <c r="EU164" s="215"/>
      <c r="EV164" s="215"/>
      <c r="EW164" s="215"/>
      <c r="EX164" s="215"/>
      <c r="EY164" s="215"/>
      <c r="EZ164" s="215"/>
      <c r="FA164" s="215"/>
      <c r="FB164" s="215"/>
      <c r="FC164" s="215"/>
      <c r="FD164" s="215"/>
      <c r="FE164" s="215"/>
      <c r="FF164" s="215"/>
      <c r="FG164" s="215"/>
      <c r="FH164" s="215"/>
      <c r="FI164" s="215"/>
      <c r="FJ164" s="215"/>
      <c r="FK164" s="215"/>
      <c r="FL164" s="215"/>
      <c r="FM164" s="215"/>
      <c r="FN164" s="215"/>
      <c r="FO164" s="215"/>
      <c r="FP164" s="215"/>
      <c r="FQ164" s="215"/>
      <c r="FR164" s="215"/>
      <c r="FS164" s="215"/>
      <c r="FT164" s="215"/>
      <c r="FU164" s="215"/>
      <c r="FV164" s="215"/>
      <c r="FW164" s="215"/>
      <c r="FX164" s="215"/>
      <c r="FY164" s="215"/>
      <c r="FZ164" s="215"/>
      <c r="GA164" s="215"/>
      <c r="GB164" s="215"/>
      <c r="GC164" s="215"/>
      <c r="GD164" s="215"/>
      <c r="GE164" s="215"/>
      <c r="GF164" s="215"/>
      <c r="GG164" s="215"/>
      <c r="GH164" s="215"/>
      <c r="GI164" s="215"/>
      <c r="GJ164" s="215"/>
      <c r="GK164" s="215"/>
      <c r="GL164" s="215"/>
      <c r="GM164" s="215"/>
      <c r="GN164" s="215"/>
      <c r="GO164" s="215"/>
      <c r="GP164" s="215"/>
      <c r="GQ164" s="215"/>
      <c r="GR164" s="215"/>
      <c r="GS164" s="215"/>
      <c r="GT164" s="215"/>
      <c r="GU164" s="215"/>
      <c r="GV164" s="215"/>
      <c r="GW164" s="215"/>
      <c r="GX164" s="215"/>
      <c r="GY164" s="215"/>
      <c r="GZ164" s="215"/>
      <c r="HA164" s="215"/>
      <c r="HB164" s="215"/>
      <c r="HC164" s="215"/>
      <c r="HD164" s="215"/>
      <c r="HE164" s="215"/>
      <c r="HF164" s="215"/>
      <c r="HG164" s="215"/>
      <c r="HH164" s="215"/>
      <c r="HI164" s="215"/>
      <c r="HJ164" s="215"/>
      <c r="HK164" s="215"/>
      <c r="HL164" s="215"/>
      <c r="HM164" s="215"/>
      <c r="HN164" s="215"/>
      <c r="HO164" s="215"/>
      <c r="HP164" s="215"/>
      <c r="HQ164" s="215"/>
      <c r="HR164" s="215"/>
      <c r="HS164" s="215"/>
      <c r="HT164" s="215"/>
      <c r="HU164" s="215"/>
      <c r="HV164" s="215"/>
      <c r="HW164" s="215"/>
      <c r="HX164" s="215"/>
      <c r="HY164" s="215"/>
      <c r="HZ164" s="215"/>
      <c r="IA164" s="215"/>
      <c r="IB164" s="215"/>
      <c r="IC164" s="215"/>
      <c r="ID164" s="215"/>
      <c r="IE164" s="215"/>
      <c r="IF164" s="215"/>
      <c r="IG164" s="215"/>
      <c r="IH164" s="215"/>
      <c r="II164" s="215"/>
      <c r="IJ164" s="215"/>
      <c r="IK164" s="215"/>
      <c r="IL164" s="215"/>
      <c r="IM164" s="215"/>
      <c r="IN164" s="215"/>
      <c r="IO164" s="215"/>
    </row>
    <row r="165" spans="1:249" s="193" customFormat="1" ht="18">
      <c r="A165" s="513" t="s">
        <v>391</v>
      </c>
      <c r="B165" s="514" t="s">
        <v>81</v>
      </c>
      <c r="C165" s="515" t="s">
        <v>111</v>
      </c>
      <c r="D165" s="516" t="s">
        <v>236</v>
      </c>
      <c r="E165" s="517" t="s">
        <v>75</v>
      </c>
      <c r="F165" s="518" t="s">
        <v>318</v>
      </c>
      <c r="G165" s="519"/>
      <c r="H165" s="520">
        <f>H166+H170+H174+H168</f>
        <v>70000</v>
      </c>
      <c r="I165" s="520">
        <f>I166+I170+I174+I168</f>
        <v>70000</v>
      </c>
      <c r="J165" s="6"/>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c r="AH165" s="215"/>
      <c r="AI165" s="215"/>
      <c r="AJ165" s="215"/>
      <c r="AK165" s="215"/>
      <c r="AL165" s="215"/>
      <c r="AM165" s="215"/>
      <c r="AN165" s="215"/>
      <c r="AO165" s="215"/>
      <c r="AP165" s="215"/>
      <c r="AQ165" s="215"/>
      <c r="AR165" s="215"/>
      <c r="AS165" s="215"/>
      <c r="AT165" s="215"/>
      <c r="AU165" s="215"/>
      <c r="AV165" s="215"/>
      <c r="AW165" s="215"/>
      <c r="AX165" s="215"/>
      <c r="AY165" s="215"/>
      <c r="AZ165" s="215"/>
      <c r="BA165" s="215"/>
      <c r="BB165" s="215"/>
      <c r="BC165" s="215"/>
      <c r="BD165" s="215"/>
      <c r="BE165" s="215"/>
      <c r="BF165" s="215"/>
      <c r="BG165" s="215"/>
      <c r="BH165" s="215"/>
      <c r="BI165" s="215"/>
      <c r="BJ165" s="215"/>
      <c r="BK165" s="215"/>
      <c r="BL165" s="215"/>
      <c r="BM165" s="215"/>
      <c r="BN165" s="215"/>
      <c r="BO165" s="215"/>
      <c r="BP165" s="215"/>
      <c r="BQ165" s="215"/>
      <c r="BR165" s="215"/>
      <c r="BS165" s="215"/>
      <c r="BT165" s="215"/>
      <c r="BU165" s="215"/>
      <c r="BV165" s="215"/>
      <c r="BW165" s="215"/>
      <c r="BX165" s="215"/>
      <c r="BY165" s="215"/>
      <c r="BZ165" s="215"/>
      <c r="CA165" s="215"/>
      <c r="CB165" s="215"/>
      <c r="CC165" s="215"/>
      <c r="CD165" s="215"/>
      <c r="CE165" s="215"/>
      <c r="CF165" s="215"/>
      <c r="CG165" s="215"/>
      <c r="CH165" s="215"/>
      <c r="CI165" s="215"/>
      <c r="CJ165" s="215"/>
      <c r="CK165" s="215"/>
      <c r="CL165" s="215"/>
      <c r="CM165" s="215"/>
      <c r="CN165" s="215"/>
      <c r="CO165" s="215"/>
      <c r="CP165" s="215"/>
      <c r="CQ165" s="215"/>
      <c r="CR165" s="215"/>
      <c r="CS165" s="215"/>
      <c r="CT165" s="215"/>
      <c r="CU165" s="215"/>
      <c r="CV165" s="215"/>
      <c r="CW165" s="215"/>
      <c r="CX165" s="215"/>
      <c r="CY165" s="215"/>
      <c r="CZ165" s="215"/>
      <c r="DA165" s="215"/>
      <c r="DB165" s="215"/>
      <c r="DC165" s="215"/>
      <c r="DD165" s="215"/>
      <c r="DE165" s="215"/>
      <c r="DF165" s="215"/>
      <c r="DG165" s="215"/>
      <c r="DH165" s="215"/>
      <c r="DI165" s="215"/>
      <c r="DJ165" s="215"/>
      <c r="DK165" s="215"/>
      <c r="DL165" s="215"/>
      <c r="DM165" s="215"/>
      <c r="DN165" s="215"/>
      <c r="DO165" s="215"/>
      <c r="DP165" s="215"/>
      <c r="DQ165" s="215"/>
      <c r="DR165" s="215"/>
      <c r="DS165" s="215"/>
      <c r="DT165" s="215"/>
      <c r="DU165" s="215"/>
      <c r="DV165" s="215"/>
      <c r="DW165" s="215"/>
      <c r="DX165" s="215"/>
      <c r="DY165" s="215"/>
      <c r="DZ165" s="215"/>
      <c r="EA165" s="215"/>
      <c r="EB165" s="215"/>
      <c r="EC165" s="215"/>
      <c r="ED165" s="215"/>
      <c r="EE165" s="215"/>
      <c r="EF165" s="215"/>
      <c r="EG165" s="215"/>
      <c r="EH165" s="215"/>
      <c r="EI165" s="215"/>
      <c r="EJ165" s="215"/>
      <c r="EK165" s="215"/>
      <c r="EL165" s="215"/>
      <c r="EM165" s="215"/>
      <c r="EN165" s="215"/>
      <c r="EO165" s="215"/>
      <c r="EP165" s="215"/>
      <c r="EQ165" s="215"/>
      <c r="ER165" s="215"/>
      <c r="ES165" s="215"/>
      <c r="ET165" s="215"/>
      <c r="EU165" s="215"/>
      <c r="EV165" s="215"/>
      <c r="EW165" s="215"/>
      <c r="EX165" s="215"/>
      <c r="EY165" s="215"/>
      <c r="EZ165" s="215"/>
      <c r="FA165" s="215"/>
      <c r="FB165" s="215"/>
      <c r="FC165" s="215"/>
      <c r="FD165" s="215"/>
      <c r="FE165" s="215"/>
      <c r="FF165" s="215"/>
      <c r="FG165" s="215"/>
      <c r="FH165" s="215"/>
      <c r="FI165" s="215"/>
      <c r="FJ165" s="215"/>
      <c r="FK165" s="215"/>
      <c r="FL165" s="215"/>
      <c r="FM165" s="215"/>
      <c r="FN165" s="215"/>
      <c r="FO165" s="215"/>
      <c r="FP165" s="215"/>
      <c r="FQ165" s="215"/>
      <c r="FR165" s="215"/>
      <c r="FS165" s="215"/>
      <c r="FT165" s="215"/>
      <c r="FU165" s="215"/>
      <c r="FV165" s="215"/>
      <c r="FW165" s="215"/>
      <c r="FX165" s="215"/>
      <c r="FY165" s="215"/>
      <c r="FZ165" s="215"/>
      <c r="GA165" s="215"/>
      <c r="GB165" s="215"/>
      <c r="GC165" s="215"/>
      <c r="GD165" s="215"/>
      <c r="GE165" s="215"/>
      <c r="GF165" s="215"/>
      <c r="GG165" s="215"/>
      <c r="GH165" s="215"/>
      <c r="GI165" s="215"/>
      <c r="GJ165" s="215"/>
      <c r="GK165" s="215"/>
      <c r="GL165" s="215"/>
      <c r="GM165" s="215"/>
      <c r="GN165" s="215"/>
      <c r="GO165" s="215"/>
      <c r="GP165" s="215"/>
      <c r="GQ165" s="215"/>
      <c r="GR165" s="215"/>
      <c r="GS165" s="215"/>
      <c r="GT165" s="215"/>
      <c r="GU165" s="215"/>
      <c r="GV165" s="215"/>
      <c r="GW165" s="215"/>
      <c r="GX165" s="215"/>
      <c r="GY165" s="215"/>
      <c r="GZ165" s="215"/>
      <c r="HA165" s="215"/>
      <c r="HB165" s="215"/>
      <c r="HC165" s="215"/>
      <c r="HD165" s="215"/>
      <c r="HE165" s="215"/>
      <c r="HF165" s="215"/>
      <c r="HG165" s="215"/>
      <c r="HH165" s="215"/>
      <c r="HI165" s="215"/>
      <c r="HJ165" s="215"/>
      <c r="HK165" s="215"/>
      <c r="HL165" s="215"/>
      <c r="HM165" s="215"/>
      <c r="HN165" s="215"/>
      <c r="HO165" s="215"/>
      <c r="HP165" s="215"/>
      <c r="HQ165" s="215"/>
      <c r="HR165" s="215"/>
      <c r="HS165" s="215"/>
      <c r="HT165" s="215"/>
      <c r="HU165" s="215"/>
      <c r="HV165" s="215"/>
      <c r="HW165" s="215"/>
      <c r="HX165" s="215"/>
      <c r="HY165" s="215"/>
      <c r="HZ165" s="215"/>
      <c r="IA165" s="215"/>
      <c r="IB165" s="215"/>
      <c r="IC165" s="215"/>
      <c r="ID165" s="215"/>
      <c r="IE165" s="215"/>
      <c r="IF165" s="215"/>
      <c r="IG165" s="215"/>
      <c r="IH165" s="215"/>
      <c r="II165" s="215"/>
      <c r="IJ165" s="215"/>
      <c r="IK165" s="215"/>
      <c r="IL165" s="215"/>
      <c r="IM165" s="215"/>
      <c r="IN165" s="215"/>
      <c r="IO165" s="215"/>
    </row>
    <row r="166" spans="1:249" s="251" customFormat="1" ht="36.75" customHeight="1" hidden="1">
      <c r="A166" s="38" t="s">
        <v>336</v>
      </c>
      <c r="B166" s="39" t="s">
        <v>81</v>
      </c>
      <c r="C166" s="195" t="s">
        <v>111</v>
      </c>
      <c r="D166" s="344" t="s">
        <v>236</v>
      </c>
      <c r="E166" s="455" t="s">
        <v>75</v>
      </c>
      <c r="F166" s="33" t="s">
        <v>338</v>
      </c>
      <c r="G166" s="223"/>
      <c r="H166" s="410">
        <f>H167</f>
        <v>0</v>
      </c>
      <c r="I166" s="410">
        <f>I167</f>
        <v>0</v>
      </c>
      <c r="J166" s="6"/>
      <c r="K166" s="215"/>
      <c r="L166" s="215"/>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15"/>
      <c r="AL166" s="215"/>
      <c r="AM166" s="215"/>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c r="BJ166" s="250"/>
      <c r="BK166" s="250"/>
      <c r="BL166" s="250"/>
      <c r="BM166" s="250"/>
      <c r="BN166" s="250"/>
      <c r="BO166" s="250"/>
      <c r="BP166" s="250"/>
      <c r="BQ166" s="250"/>
      <c r="BR166" s="250"/>
      <c r="BS166" s="250"/>
      <c r="BT166" s="250"/>
      <c r="BU166" s="250"/>
      <c r="BV166" s="250"/>
      <c r="BW166" s="250"/>
      <c r="BX166" s="250"/>
      <c r="BY166" s="250"/>
      <c r="BZ166" s="250"/>
      <c r="CA166" s="250"/>
      <c r="CB166" s="250"/>
      <c r="CC166" s="250"/>
      <c r="CD166" s="250"/>
      <c r="CE166" s="250"/>
      <c r="CF166" s="250"/>
      <c r="CG166" s="250"/>
      <c r="CH166" s="250"/>
      <c r="CI166" s="250"/>
      <c r="CJ166" s="250"/>
      <c r="CK166" s="250"/>
      <c r="CL166" s="250"/>
      <c r="CM166" s="250"/>
      <c r="CN166" s="250"/>
      <c r="CO166" s="250"/>
      <c r="CP166" s="250"/>
      <c r="CQ166" s="250"/>
      <c r="CR166" s="250"/>
      <c r="CS166" s="250"/>
      <c r="CT166" s="250"/>
      <c r="CU166" s="250"/>
      <c r="CV166" s="250"/>
      <c r="CW166" s="250"/>
      <c r="CX166" s="250"/>
      <c r="CY166" s="250"/>
      <c r="CZ166" s="250"/>
      <c r="DA166" s="250"/>
      <c r="DB166" s="250"/>
      <c r="DC166" s="250"/>
      <c r="DD166" s="250"/>
      <c r="DE166" s="250"/>
      <c r="DF166" s="250"/>
      <c r="DG166" s="250"/>
      <c r="DH166" s="250"/>
      <c r="DI166" s="250"/>
      <c r="DJ166" s="250"/>
      <c r="DK166" s="250"/>
      <c r="DL166" s="250"/>
      <c r="DM166" s="250"/>
      <c r="DN166" s="250"/>
      <c r="DO166" s="250"/>
      <c r="DP166" s="250"/>
      <c r="DQ166" s="250"/>
      <c r="DR166" s="250"/>
      <c r="DS166" s="250"/>
      <c r="DT166" s="250"/>
      <c r="DU166" s="250"/>
      <c r="DV166" s="250"/>
      <c r="DW166" s="250"/>
      <c r="DX166" s="250"/>
      <c r="DY166" s="250"/>
      <c r="DZ166" s="250"/>
      <c r="EA166" s="250"/>
      <c r="EB166" s="250"/>
      <c r="EC166" s="250"/>
      <c r="ED166" s="250"/>
      <c r="EE166" s="250"/>
      <c r="EF166" s="250"/>
      <c r="EG166" s="250"/>
      <c r="EH166" s="250"/>
      <c r="EI166" s="250"/>
      <c r="EJ166" s="250"/>
      <c r="EK166" s="250"/>
      <c r="EL166" s="250"/>
      <c r="EM166" s="250"/>
      <c r="EN166" s="250"/>
      <c r="EO166" s="250"/>
      <c r="EP166" s="250"/>
      <c r="EQ166" s="250"/>
      <c r="ER166" s="250"/>
      <c r="ES166" s="250"/>
      <c r="ET166" s="250"/>
      <c r="EU166" s="250"/>
      <c r="EV166" s="250"/>
      <c r="EW166" s="250"/>
      <c r="EX166" s="250"/>
      <c r="EY166" s="250"/>
      <c r="EZ166" s="250"/>
      <c r="FA166" s="250"/>
      <c r="FB166" s="250"/>
      <c r="FC166" s="250"/>
      <c r="FD166" s="250"/>
      <c r="FE166" s="250"/>
      <c r="FF166" s="250"/>
      <c r="FG166" s="250"/>
      <c r="FH166" s="250"/>
      <c r="FI166" s="250"/>
      <c r="FJ166" s="250"/>
      <c r="FK166" s="250"/>
      <c r="FL166" s="250"/>
      <c r="FM166" s="250"/>
      <c r="FN166" s="250"/>
      <c r="FO166" s="250"/>
      <c r="FP166" s="250"/>
      <c r="FQ166" s="250"/>
      <c r="FR166" s="250"/>
      <c r="FS166" s="250"/>
      <c r="FT166" s="250"/>
      <c r="FU166" s="250"/>
      <c r="FV166" s="250"/>
      <c r="FW166" s="250"/>
      <c r="FX166" s="250"/>
      <c r="FY166" s="250"/>
      <c r="FZ166" s="250"/>
      <c r="GA166" s="250"/>
      <c r="GB166" s="250"/>
      <c r="GC166" s="250"/>
      <c r="GD166" s="250"/>
      <c r="GE166" s="250"/>
      <c r="GF166" s="250"/>
      <c r="GG166" s="250"/>
      <c r="GH166" s="250"/>
      <c r="GI166" s="250"/>
      <c r="GJ166" s="250"/>
      <c r="GK166" s="250"/>
      <c r="GL166" s="250"/>
      <c r="GM166" s="250"/>
      <c r="GN166" s="250"/>
      <c r="GO166" s="250"/>
      <c r="GP166" s="250"/>
      <c r="GQ166" s="250"/>
      <c r="GR166" s="250"/>
      <c r="GS166" s="250"/>
      <c r="GT166" s="250"/>
      <c r="GU166" s="250"/>
      <c r="GV166" s="250"/>
      <c r="GW166" s="250"/>
      <c r="GX166" s="250"/>
      <c r="GY166" s="250"/>
      <c r="GZ166" s="250"/>
      <c r="HA166" s="250"/>
      <c r="HB166" s="250"/>
      <c r="HC166" s="250"/>
      <c r="HD166" s="250"/>
      <c r="HE166" s="250"/>
      <c r="HF166" s="250"/>
      <c r="HG166" s="250"/>
      <c r="HH166" s="250"/>
      <c r="HI166" s="250"/>
      <c r="HJ166" s="250"/>
      <c r="HK166" s="250"/>
      <c r="HL166" s="250"/>
      <c r="HM166" s="250"/>
      <c r="HN166" s="250"/>
      <c r="HO166" s="250"/>
      <c r="HP166" s="250"/>
      <c r="HQ166" s="250"/>
      <c r="HR166" s="250"/>
      <c r="HS166" s="250"/>
      <c r="HT166" s="250"/>
      <c r="HU166" s="250"/>
      <c r="HV166" s="250"/>
      <c r="HW166" s="250"/>
      <c r="HX166" s="250"/>
      <c r="HY166" s="250"/>
      <c r="HZ166" s="250"/>
      <c r="IA166" s="250"/>
      <c r="IB166" s="250"/>
      <c r="IC166" s="250"/>
      <c r="ID166" s="250"/>
      <c r="IE166" s="250"/>
      <c r="IF166" s="250"/>
      <c r="IG166" s="250"/>
      <c r="IH166" s="250"/>
      <c r="II166" s="250"/>
      <c r="IJ166" s="250"/>
      <c r="IK166" s="250"/>
      <c r="IL166" s="250"/>
      <c r="IM166" s="250"/>
      <c r="IN166" s="250"/>
      <c r="IO166" s="250"/>
    </row>
    <row r="167" spans="1:249" s="251" customFormat="1" ht="26.25" customHeight="1" hidden="1">
      <c r="A167" s="25" t="s">
        <v>432</v>
      </c>
      <c r="B167" s="247" t="s">
        <v>81</v>
      </c>
      <c r="C167" s="248" t="s">
        <v>111</v>
      </c>
      <c r="D167" s="345" t="s">
        <v>236</v>
      </c>
      <c r="E167" s="456" t="s">
        <v>75</v>
      </c>
      <c r="F167" s="521" t="s">
        <v>338</v>
      </c>
      <c r="G167" s="522" t="s">
        <v>84</v>
      </c>
      <c r="H167" s="523">
        <v>0</v>
      </c>
      <c r="I167" s="523">
        <v>0</v>
      </c>
      <c r="J167" s="6"/>
      <c r="K167" s="215"/>
      <c r="L167" s="215"/>
      <c r="M167" s="215"/>
      <c r="N167" s="215"/>
      <c r="O167" s="215"/>
      <c r="P167" s="215"/>
      <c r="Q167" s="215"/>
      <c r="R167" s="215"/>
      <c r="S167" s="215"/>
      <c r="T167" s="215"/>
      <c r="U167" s="215"/>
      <c r="V167" s="215"/>
      <c r="W167" s="215"/>
      <c r="X167" s="215"/>
      <c r="Y167" s="215"/>
      <c r="Z167" s="215"/>
      <c r="AA167" s="215"/>
      <c r="AB167" s="215"/>
      <c r="AC167" s="215"/>
      <c r="AD167" s="215"/>
      <c r="AE167" s="215"/>
      <c r="AF167" s="215"/>
      <c r="AG167" s="215"/>
      <c r="AH167" s="215"/>
      <c r="AI167" s="215"/>
      <c r="AJ167" s="215"/>
      <c r="AK167" s="215"/>
      <c r="AL167" s="215"/>
      <c r="AM167" s="215"/>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250"/>
      <c r="BT167" s="250"/>
      <c r="BU167" s="250"/>
      <c r="BV167" s="250"/>
      <c r="BW167" s="250"/>
      <c r="BX167" s="250"/>
      <c r="BY167" s="250"/>
      <c r="BZ167" s="250"/>
      <c r="CA167" s="250"/>
      <c r="CB167" s="250"/>
      <c r="CC167" s="250"/>
      <c r="CD167" s="250"/>
      <c r="CE167" s="250"/>
      <c r="CF167" s="250"/>
      <c r="CG167" s="250"/>
      <c r="CH167" s="250"/>
      <c r="CI167" s="250"/>
      <c r="CJ167" s="250"/>
      <c r="CK167" s="250"/>
      <c r="CL167" s="250"/>
      <c r="CM167" s="250"/>
      <c r="CN167" s="250"/>
      <c r="CO167" s="250"/>
      <c r="CP167" s="250"/>
      <c r="CQ167" s="250"/>
      <c r="CR167" s="250"/>
      <c r="CS167" s="250"/>
      <c r="CT167" s="250"/>
      <c r="CU167" s="250"/>
      <c r="CV167" s="250"/>
      <c r="CW167" s="250"/>
      <c r="CX167" s="250"/>
      <c r="CY167" s="250"/>
      <c r="CZ167" s="250"/>
      <c r="DA167" s="250"/>
      <c r="DB167" s="250"/>
      <c r="DC167" s="250"/>
      <c r="DD167" s="250"/>
      <c r="DE167" s="250"/>
      <c r="DF167" s="250"/>
      <c r="DG167" s="250"/>
      <c r="DH167" s="250"/>
      <c r="DI167" s="250"/>
      <c r="DJ167" s="250"/>
      <c r="DK167" s="250"/>
      <c r="DL167" s="250"/>
      <c r="DM167" s="250"/>
      <c r="DN167" s="250"/>
      <c r="DO167" s="250"/>
      <c r="DP167" s="250"/>
      <c r="DQ167" s="250"/>
      <c r="DR167" s="250"/>
      <c r="DS167" s="250"/>
      <c r="DT167" s="250"/>
      <c r="DU167" s="250"/>
      <c r="DV167" s="250"/>
      <c r="DW167" s="250"/>
      <c r="DX167" s="250"/>
      <c r="DY167" s="250"/>
      <c r="DZ167" s="250"/>
      <c r="EA167" s="250"/>
      <c r="EB167" s="250"/>
      <c r="EC167" s="250"/>
      <c r="ED167" s="250"/>
      <c r="EE167" s="250"/>
      <c r="EF167" s="250"/>
      <c r="EG167" s="250"/>
      <c r="EH167" s="250"/>
      <c r="EI167" s="250"/>
      <c r="EJ167" s="250"/>
      <c r="EK167" s="250"/>
      <c r="EL167" s="250"/>
      <c r="EM167" s="250"/>
      <c r="EN167" s="250"/>
      <c r="EO167" s="250"/>
      <c r="EP167" s="250"/>
      <c r="EQ167" s="250"/>
      <c r="ER167" s="250"/>
      <c r="ES167" s="250"/>
      <c r="ET167" s="250"/>
      <c r="EU167" s="250"/>
      <c r="EV167" s="250"/>
      <c r="EW167" s="250"/>
      <c r="EX167" s="250"/>
      <c r="EY167" s="250"/>
      <c r="EZ167" s="250"/>
      <c r="FA167" s="250"/>
      <c r="FB167" s="250"/>
      <c r="FC167" s="250"/>
      <c r="FD167" s="250"/>
      <c r="FE167" s="250"/>
      <c r="FF167" s="250"/>
      <c r="FG167" s="250"/>
      <c r="FH167" s="250"/>
      <c r="FI167" s="250"/>
      <c r="FJ167" s="250"/>
      <c r="FK167" s="250"/>
      <c r="FL167" s="250"/>
      <c r="FM167" s="250"/>
      <c r="FN167" s="250"/>
      <c r="FO167" s="250"/>
      <c r="FP167" s="250"/>
      <c r="FQ167" s="250"/>
      <c r="FR167" s="250"/>
      <c r="FS167" s="250"/>
      <c r="FT167" s="250"/>
      <c r="FU167" s="250"/>
      <c r="FV167" s="250"/>
      <c r="FW167" s="250"/>
      <c r="FX167" s="250"/>
      <c r="FY167" s="250"/>
      <c r="FZ167" s="250"/>
      <c r="GA167" s="250"/>
      <c r="GB167" s="250"/>
      <c r="GC167" s="250"/>
      <c r="GD167" s="250"/>
      <c r="GE167" s="250"/>
      <c r="GF167" s="250"/>
      <c r="GG167" s="250"/>
      <c r="GH167" s="250"/>
      <c r="GI167" s="250"/>
      <c r="GJ167" s="250"/>
      <c r="GK167" s="250"/>
      <c r="GL167" s="250"/>
      <c r="GM167" s="250"/>
      <c r="GN167" s="250"/>
      <c r="GO167" s="250"/>
      <c r="GP167" s="250"/>
      <c r="GQ167" s="250"/>
      <c r="GR167" s="250"/>
      <c r="GS167" s="250"/>
      <c r="GT167" s="250"/>
      <c r="GU167" s="250"/>
      <c r="GV167" s="250"/>
      <c r="GW167" s="250"/>
      <c r="GX167" s="250"/>
      <c r="GY167" s="250"/>
      <c r="GZ167" s="250"/>
      <c r="HA167" s="250"/>
      <c r="HB167" s="250"/>
      <c r="HC167" s="250"/>
      <c r="HD167" s="250"/>
      <c r="HE167" s="250"/>
      <c r="HF167" s="250"/>
      <c r="HG167" s="250"/>
      <c r="HH167" s="250"/>
      <c r="HI167" s="250"/>
      <c r="HJ167" s="250"/>
      <c r="HK167" s="250"/>
      <c r="HL167" s="250"/>
      <c r="HM167" s="250"/>
      <c r="HN167" s="250"/>
      <c r="HO167" s="250"/>
      <c r="HP167" s="250"/>
      <c r="HQ167" s="250"/>
      <c r="HR167" s="250"/>
      <c r="HS167" s="250"/>
      <c r="HT167" s="250"/>
      <c r="HU167" s="250"/>
      <c r="HV167" s="250"/>
      <c r="HW167" s="250"/>
      <c r="HX167" s="250"/>
      <c r="HY167" s="250"/>
      <c r="HZ167" s="250"/>
      <c r="IA167" s="250"/>
      <c r="IB167" s="250"/>
      <c r="IC167" s="250"/>
      <c r="ID167" s="250"/>
      <c r="IE167" s="250"/>
      <c r="IF167" s="250"/>
      <c r="IG167" s="250"/>
      <c r="IH167" s="250"/>
      <c r="II167" s="250"/>
      <c r="IJ167" s="250"/>
      <c r="IK167" s="250"/>
      <c r="IL167" s="250"/>
      <c r="IM167" s="250"/>
      <c r="IN167" s="250"/>
      <c r="IO167" s="250"/>
    </row>
    <row r="168" spans="1:249" s="251" customFormat="1" ht="36.75" customHeight="1" hidden="1">
      <c r="A168" s="38" t="s">
        <v>445</v>
      </c>
      <c r="B168" s="39" t="s">
        <v>81</v>
      </c>
      <c r="C168" s="195" t="s">
        <v>111</v>
      </c>
      <c r="D168" s="344" t="s">
        <v>236</v>
      </c>
      <c r="E168" s="455" t="s">
        <v>75</v>
      </c>
      <c r="F168" s="33" t="s">
        <v>446</v>
      </c>
      <c r="G168" s="223"/>
      <c r="H168" s="410">
        <f>H169</f>
        <v>0</v>
      </c>
      <c r="I168" s="410">
        <f>I169</f>
        <v>0</v>
      </c>
      <c r="J168" s="6"/>
      <c r="K168" s="215"/>
      <c r="L168" s="215"/>
      <c r="M168" s="215"/>
      <c r="N168" s="215"/>
      <c r="O168" s="215"/>
      <c r="P168" s="215"/>
      <c r="Q168" s="215"/>
      <c r="R168" s="215"/>
      <c r="S168" s="215"/>
      <c r="T168" s="215"/>
      <c r="U168" s="215"/>
      <c r="V168" s="215"/>
      <c r="W168" s="215"/>
      <c r="X168" s="215"/>
      <c r="Y168" s="215"/>
      <c r="Z168" s="215"/>
      <c r="AA168" s="215"/>
      <c r="AB168" s="215"/>
      <c r="AC168" s="215"/>
      <c r="AD168" s="215"/>
      <c r="AE168" s="215"/>
      <c r="AF168" s="215"/>
      <c r="AG168" s="215"/>
      <c r="AH168" s="215"/>
      <c r="AI168" s="215"/>
      <c r="AJ168" s="215"/>
      <c r="AK168" s="215"/>
      <c r="AL168" s="215"/>
      <c r="AM168" s="215"/>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250"/>
      <c r="CD168" s="250"/>
      <c r="CE168" s="250"/>
      <c r="CF168" s="250"/>
      <c r="CG168" s="250"/>
      <c r="CH168" s="250"/>
      <c r="CI168" s="250"/>
      <c r="CJ168" s="250"/>
      <c r="CK168" s="250"/>
      <c r="CL168" s="250"/>
      <c r="CM168" s="250"/>
      <c r="CN168" s="250"/>
      <c r="CO168" s="250"/>
      <c r="CP168" s="250"/>
      <c r="CQ168" s="250"/>
      <c r="CR168" s="250"/>
      <c r="CS168" s="250"/>
      <c r="CT168" s="250"/>
      <c r="CU168" s="250"/>
      <c r="CV168" s="250"/>
      <c r="CW168" s="250"/>
      <c r="CX168" s="250"/>
      <c r="CY168" s="250"/>
      <c r="CZ168" s="250"/>
      <c r="DA168" s="250"/>
      <c r="DB168" s="250"/>
      <c r="DC168" s="250"/>
      <c r="DD168" s="250"/>
      <c r="DE168" s="250"/>
      <c r="DF168" s="250"/>
      <c r="DG168" s="250"/>
      <c r="DH168" s="250"/>
      <c r="DI168" s="250"/>
      <c r="DJ168" s="250"/>
      <c r="DK168" s="250"/>
      <c r="DL168" s="250"/>
      <c r="DM168" s="250"/>
      <c r="DN168" s="250"/>
      <c r="DO168" s="250"/>
      <c r="DP168" s="250"/>
      <c r="DQ168" s="250"/>
      <c r="DR168" s="250"/>
      <c r="DS168" s="250"/>
      <c r="DT168" s="250"/>
      <c r="DU168" s="250"/>
      <c r="DV168" s="250"/>
      <c r="DW168" s="250"/>
      <c r="DX168" s="250"/>
      <c r="DY168" s="250"/>
      <c r="DZ168" s="250"/>
      <c r="EA168" s="250"/>
      <c r="EB168" s="250"/>
      <c r="EC168" s="250"/>
      <c r="ED168" s="250"/>
      <c r="EE168" s="250"/>
      <c r="EF168" s="250"/>
      <c r="EG168" s="250"/>
      <c r="EH168" s="250"/>
      <c r="EI168" s="250"/>
      <c r="EJ168" s="250"/>
      <c r="EK168" s="250"/>
      <c r="EL168" s="250"/>
      <c r="EM168" s="250"/>
      <c r="EN168" s="250"/>
      <c r="EO168" s="250"/>
      <c r="EP168" s="250"/>
      <c r="EQ168" s="250"/>
      <c r="ER168" s="250"/>
      <c r="ES168" s="250"/>
      <c r="ET168" s="250"/>
      <c r="EU168" s="250"/>
      <c r="EV168" s="250"/>
      <c r="EW168" s="250"/>
      <c r="EX168" s="250"/>
      <c r="EY168" s="250"/>
      <c r="EZ168" s="250"/>
      <c r="FA168" s="250"/>
      <c r="FB168" s="250"/>
      <c r="FC168" s="250"/>
      <c r="FD168" s="250"/>
      <c r="FE168" s="250"/>
      <c r="FF168" s="250"/>
      <c r="FG168" s="250"/>
      <c r="FH168" s="250"/>
      <c r="FI168" s="250"/>
      <c r="FJ168" s="250"/>
      <c r="FK168" s="250"/>
      <c r="FL168" s="250"/>
      <c r="FM168" s="250"/>
      <c r="FN168" s="250"/>
      <c r="FO168" s="250"/>
      <c r="FP168" s="250"/>
      <c r="FQ168" s="250"/>
      <c r="FR168" s="250"/>
      <c r="FS168" s="250"/>
      <c r="FT168" s="250"/>
      <c r="FU168" s="250"/>
      <c r="FV168" s="250"/>
      <c r="FW168" s="250"/>
      <c r="FX168" s="250"/>
      <c r="FY168" s="250"/>
      <c r="FZ168" s="250"/>
      <c r="GA168" s="250"/>
      <c r="GB168" s="250"/>
      <c r="GC168" s="250"/>
      <c r="GD168" s="250"/>
      <c r="GE168" s="250"/>
      <c r="GF168" s="250"/>
      <c r="GG168" s="250"/>
      <c r="GH168" s="250"/>
      <c r="GI168" s="250"/>
      <c r="GJ168" s="250"/>
      <c r="GK168" s="250"/>
      <c r="GL168" s="250"/>
      <c r="GM168" s="250"/>
      <c r="GN168" s="250"/>
      <c r="GO168" s="250"/>
      <c r="GP168" s="250"/>
      <c r="GQ168" s="250"/>
      <c r="GR168" s="250"/>
      <c r="GS168" s="250"/>
      <c r="GT168" s="250"/>
      <c r="GU168" s="250"/>
      <c r="GV168" s="250"/>
      <c r="GW168" s="250"/>
      <c r="GX168" s="250"/>
      <c r="GY168" s="250"/>
      <c r="GZ168" s="250"/>
      <c r="HA168" s="250"/>
      <c r="HB168" s="250"/>
      <c r="HC168" s="250"/>
      <c r="HD168" s="250"/>
      <c r="HE168" s="250"/>
      <c r="HF168" s="250"/>
      <c r="HG168" s="250"/>
      <c r="HH168" s="250"/>
      <c r="HI168" s="250"/>
      <c r="HJ168" s="250"/>
      <c r="HK168" s="250"/>
      <c r="HL168" s="250"/>
      <c r="HM168" s="250"/>
      <c r="HN168" s="250"/>
      <c r="HO168" s="250"/>
      <c r="HP168" s="250"/>
      <c r="HQ168" s="250"/>
      <c r="HR168" s="250"/>
      <c r="HS168" s="250"/>
      <c r="HT168" s="250"/>
      <c r="HU168" s="250"/>
      <c r="HV168" s="250"/>
      <c r="HW168" s="250"/>
      <c r="HX168" s="250"/>
      <c r="HY168" s="250"/>
      <c r="HZ168" s="250"/>
      <c r="IA168" s="250"/>
      <c r="IB168" s="250"/>
      <c r="IC168" s="250"/>
      <c r="ID168" s="250"/>
      <c r="IE168" s="250"/>
      <c r="IF168" s="250"/>
      <c r="IG168" s="250"/>
      <c r="IH168" s="250"/>
      <c r="II168" s="250"/>
      <c r="IJ168" s="250"/>
      <c r="IK168" s="250"/>
      <c r="IL168" s="250"/>
      <c r="IM168" s="250"/>
      <c r="IN168" s="250"/>
      <c r="IO168" s="250"/>
    </row>
    <row r="169" spans="1:249" s="251" customFormat="1" ht="26.25" customHeight="1" hidden="1">
      <c r="A169" s="25" t="s">
        <v>432</v>
      </c>
      <c r="B169" s="247" t="s">
        <v>81</v>
      </c>
      <c r="C169" s="248" t="s">
        <v>111</v>
      </c>
      <c r="D169" s="345" t="s">
        <v>236</v>
      </c>
      <c r="E169" s="456" t="s">
        <v>75</v>
      </c>
      <c r="F169" s="521" t="s">
        <v>446</v>
      </c>
      <c r="G169" s="522" t="s">
        <v>84</v>
      </c>
      <c r="H169" s="523">
        <v>0</v>
      </c>
      <c r="I169" s="523">
        <v>0</v>
      </c>
      <c r="J169" s="6"/>
      <c r="K169" s="215"/>
      <c r="L169" s="215"/>
      <c r="M169" s="215"/>
      <c r="N169" s="215"/>
      <c r="O169" s="215"/>
      <c r="P169" s="215"/>
      <c r="Q169" s="215"/>
      <c r="R169" s="215"/>
      <c r="S169" s="215"/>
      <c r="T169" s="215"/>
      <c r="U169" s="215"/>
      <c r="V169" s="215"/>
      <c r="W169" s="215"/>
      <c r="X169" s="215"/>
      <c r="Y169" s="215"/>
      <c r="Z169" s="215"/>
      <c r="AA169" s="215"/>
      <c r="AB169" s="215"/>
      <c r="AC169" s="215"/>
      <c r="AD169" s="215"/>
      <c r="AE169" s="215"/>
      <c r="AF169" s="215"/>
      <c r="AG169" s="215"/>
      <c r="AH169" s="215"/>
      <c r="AI169" s="215"/>
      <c r="AJ169" s="215"/>
      <c r="AK169" s="215"/>
      <c r="AL169" s="215"/>
      <c r="AM169" s="215"/>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50"/>
      <c r="BR169" s="250"/>
      <c r="BS169" s="250"/>
      <c r="BT169" s="250"/>
      <c r="BU169" s="250"/>
      <c r="BV169" s="250"/>
      <c r="BW169" s="250"/>
      <c r="BX169" s="250"/>
      <c r="BY169" s="250"/>
      <c r="BZ169" s="250"/>
      <c r="CA169" s="250"/>
      <c r="CB169" s="250"/>
      <c r="CC169" s="250"/>
      <c r="CD169" s="250"/>
      <c r="CE169" s="250"/>
      <c r="CF169" s="250"/>
      <c r="CG169" s="250"/>
      <c r="CH169" s="250"/>
      <c r="CI169" s="250"/>
      <c r="CJ169" s="250"/>
      <c r="CK169" s="250"/>
      <c r="CL169" s="250"/>
      <c r="CM169" s="250"/>
      <c r="CN169" s="250"/>
      <c r="CO169" s="250"/>
      <c r="CP169" s="250"/>
      <c r="CQ169" s="250"/>
      <c r="CR169" s="250"/>
      <c r="CS169" s="250"/>
      <c r="CT169" s="250"/>
      <c r="CU169" s="250"/>
      <c r="CV169" s="250"/>
      <c r="CW169" s="250"/>
      <c r="CX169" s="250"/>
      <c r="CY169" s="250"/>
      <c r="CZ169" s="250"/>
      <c r="DA169" s="250"/>
      <c r="DB169" s="250"/>
      <c r="DC169" s="250"/>
      <c r="DD169" s="250"/>
      <c r="DE169" s="250"/>
      <c r="DF169" s="250"/>
      <c r="DG169" s="250"/>
      <c r="DH169" s="250"/>
      <c r="DI169" s="250"/>
      <c r="DJ169" s="250"/>
      <c r="DK169" s="250"/>
      <c r="DL169" s="250"/>
      <c r="DM169" s="250"/>
      <c r="DN169" s="250"/>
      <c r="DO169" s="250"/>
      <c r="DP169" s="250"/>
      <c r="DQ169" s="250"/>
      <c r="DR169" s="250"/>
      <c r="DS169" s="250"/>
      <c r="DT169" s="250"/>
      <c r="DU169" s="250"/>
      <c r="DV169" s="250"/>
      <c r="DW169" s="250"/>
      <c r="DX169" s="250"/>
      <c r="DY169" s="250"/>
      <c r="DZ169" s="250"/>
      <c r="EA169" s="250"/>
      <c r="EB169" s="250"/>
      <c r="EC169" s="250"/>
      <c r="ED169" s="250"/>
      <c r="EE169" s="250"/>
      <c r="EF169" s="250"/>
      <c r="EG169" s="250"/>
      <c r="EH169" s="250"/>
      <c r="EI169" s="250"/>
      <c r="EJ169" s="250"/>
      <c r="EK169" s="250"/>
      <c r="EL169" s="250"/>
      <c r="EM169" s="250"/>
      <c r="EN169" s="250"/>
      <c r="EO169" s="250"/>
      <c r="EP169" s="250"/>
      <c r="EQ169" s="250"/>
      <c r="ER169" s="250"/>
      <c r="ES169" s="250"/>
      <c r="ET169" s="250"/>
      <c r="EU169" s="250"/>
      <c r="EV169" s="250"/>
      <c r="EW169" s="250"/>
      <c r="EX169" s="250"/>
      <c r="EY169" s="250"/>
      <c r="EZ169" s="250"/>
      <c r="FA169" s="250"/>
      <c r="FB169" s="250"/>
      <c r="FC169" s="250"/>
      <c r="FD169" s="250"/>
      <c r="FE169" s="250"/>
      <c r="FF169" s="250"/>
      <c r="FG169" s="250"/>
      <c r="FH169" s="250"/>
      <c r="FI169" s="250"/>
      <c r="FJ169" s="250"/>
      <c r="FK169" s="250"/>
      <c r="FL169" s="250"/>
      <c r="FM169" s="250"/>
      <c r="FN169" s="250"/>
      <c r="FO169" s="250"/>
      <c r="FP169" s="250"/>
      <c r="FQ169" s="250"/>
      <c r="FR169" s="250"/>
      <c r="FS169" s="250"/>
      <c r="FT169" s="250"/>
      <c r="FU169" s="250"/>
      <c r="FV169" s="250"/>
      <c r="FW169" s="250"/>
      <c r="FX169" s="250"/>
      <c r="FY169" s="250"/>
      <c r="FZ169" s="250"/>
      <c r="GA169" s="250"/>
      <c r="GB169" s="250"/>
      <c r="GC169" s="250"/>
      <c r="GD169" s="250"/>
      <c r="GE169" s="250"/>
      <c r="GF169" s="250"/>
      <c r="GG169" s="250"/>
      <c r="GH169" s="250"/>
      <c r="GI169" s="250"/>
      <c r="GJ169" s="250"/>
      <c r="GK169" s="250"/>
      <c r="GL169" s="250"/>
      <c r="GM169" s="250"/>
      <c r="GN169" s="250"/>
      <c r="GO169" s="250"/>
      <c r="GP169" s="250"/>
      <c r="GQ169" s="250"/>
      <c r="GR169" s="250"/>
      <c r="GS169" s="250"/>
      <c r="GT169" s="250"/>
      <c r="GU169" s="250"/>
      <c r="GV169" s="250"/>
      <c r="GW169" s="250"/>
      <c r="GX169" s="250"/>
      <c r="GY169" s="250"/>
      <c r="GZ169" s="250"/>
      <c r="HA169" s="250"/>
      <c r="HB169" s="250"/>
      <c r="HC169" s="250"/>
      <c r="HD169" s="250"/>
      <c r="HE169" s="250"/>
      <c r="HF169" s="250"/>
      <c r="HG169" s="250"/>
      <c r="HH169" s="250"/>
      <c r="HI169" s="250"/>
      <c r="HJ169" s="250"/>
      <c r="HK169" s="250"/>
      <c r="HL169" s="250"/>
      <c r="HM169" s="250"/>
      <c r="HN169" s="250"/>
      <c r="HO169" s="250"/>
      <c r="HP169" s="250"/>
      <c r="HQ169" s="250"/>
      <c r="HR169" s="250"/>
      <c r="HS169" s="250"/>
      <c r="HT169" s="250"/>
      <c r="HU169" s="250"/>
      <c r="HV169" s="250"/>
      <c r="HW169" s="250"/>
      <c r="HX169" s="250"/>
      <c r="HY169" s="250"/>
      <c r="HZ169" s="250"/>
      <c r="IA169" s="250"/>
      <c r="IB169" s="250"/>
      <c r="IC169" s="250"/>
      <c r="ID169" s="250"/>
      <c r="IE169" s="250"/>
      <c r="IF169" s="250"/>
      <c r="IG169" s="250"/>
      <c r="IH169" s="250"/>
      <c r="II169" s="250"/>
      <c r="IJ169" s="250"/>
      <c r="IK169" s="250"/>
      <c r="IL169" s="250"/>
      <c r="IM169" s="250"/>
      <c r="IN169" s="250"/>
      <c r="IO169" s="250"/>
    </row>
    <row r="170" spans="1:249" s="251" customFormat="1" ht="30" customHeight="1">
      <c r="A170" s="38" t="s">
        <v>337</v>
      </c>
      <c r="B170" s="39" t="s">
        <v>81</v>
      </c>
      <c r="C170" s="195" t="s">
        <v>111</v>
      </c>
      <c r="D170" s="344" t="s">
        <v>236</v>
      </c>
      <c r="E170" s="455" t="s">
        <v>75</v>
      </c>
      <c r="F170" s="33" t="s">
        <v>339</v>
      </c>
      <c r="G170" s="223"/>
      <c r="H170" s="410">
        <f>H171</f>
        <v>10000</v>
      </c>
      <c r="I170" s="410">
        <f>I171</f>
        <v>10000</v>
      </c>
      <c r="J170" s="6"/>
      <c r="K170" s="215"/>
      <c r="L170" s="215"/>
      <c r="M170" s="215"/>
      <c r="N170" s="215"/>
      <c r="O170" s="215"/>
      <c r="P170" s="215"/>
      <c r="Q170" s="215"/>
      <c r="R170" s="215"/>
      <c r="S170" s="215"/>
      <c r="T170" s="215"/>
      <c r="U170" s="215"/>
      <c r="V170" s="215"/>
      <c r="W170" s="215"/>
      <c r="X170" s="215"/>
      <c r="Y170" s="215"/>
      <c r="Z170" s="215"/>
      <c r="AA170" s="215"/>
      <c r="AB170" s="215"/>
      <c r="AC170" s="215"/>
      <c r="AD170" s="215"/>
      <c r="AE170" s="215"/>
      <c r="AF170" s="215"/>
      <c r="AG170" s="215"/>
      <c r="AH170" s="215"/>
      <c r="AI170" s="215"/>
      <c r="AJ170" s="215"/>
      <c r="AK170" s="215"/>
      <c r="AL170" s="215"/>
      <c r="AM170" s="215"/>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50"/>
      <c r="BR170" s="250"/>
      <c r="BS170" s="250"/>
      <c r="BT170" s="250"/>
      <c r="BU170" s="250"/>
      <c r="BV170" s="250"/>
      <c r="BW170" s="250"/>
      <c r="BX170" s="250"/>
      <c r="BY170" s="250"/>
      <c r="BZ170" s="250"/>
      <c r="CA170" s="250"/>
      <c r="CB170" s="250"/>
      <c r="CC170" s="250"/>
      <c r="CD170" s="250"/>
      <c r="CE170" s="250"/>
      <c r="CF170" s="250"/>
      <c r="CG170" s="250"/>
      <c r="CH170" s="250"/>
      <c r="CI170" s="250"/>
      <c r="CJ170" s="250"/>
      <c r="CK170" s="250"/>
      <c r="CL170" s="250"/>
      <c r="CM170" s="250"/>
      <c r="CN170" s="250"/>
      <c r="CO170" s="250"/>
      <c r="CP170" s="250"/>
      <c r="CQ170" s="250"/>
      <c r="CR170" s="250"/>
      <c r="CS170" s="250"/>
      <c r="CT170" s="250"/>
      <c r="CU170" s="250"/>
      <c r="CV170" s="250"/>
      <c r="CW170" s="250"/>
      <c r="CX170" s="250"/>
      <c r="CY170" s="250"/>
      <c r="CZ170" s="250"/>
      <c r="DA170" s="250"/>
      <c r="DB170" s="250"/>
      <c r="DC170" s="250"/>
      <c r="DD170" s="250"/>
      <c r="DE170" s="250"/>
      <c r="DF170" s="250"/>
      <c r="DG170" s="250"/>
      <c r="DH170" s="250"/>
      <c r="DI170" s="250"/>
      <c r="DJ170" s="250"/>
      <c r="DK170" s="250"/>
      <c r="DL170" s="250"/>
      <c r="DM170" s="250"/>
      <c r="DN170" s="250"/>
      <c r="DO170" s="250"/>
      <c r="DP170" s="250"/>
      <c r="DQ170" s="250"/>
      <c r="DR170" s="250"/>
      <c r="DS170" s="250"/>
      <c r="DT170" s="250"/>
      <c r="DU170" s="250"/>
      <c r="DV170" s="250"/>
      <c r="DW170" s="250"/>
      <c r="DX170" s="250"/>
      <c r="DY170" s="250"/>
      <c r="DZ170" s="250"/>
      <c r="EA170" s="250"/>
      <c r="EB170" s="250"/>
      <c r="EC170" s="250"/>
      <c r="ED170" s="250"/>
      <c r="EE170" s="250"/>
      <c r="EF170" s="250"/>
      <c r="EG170" s="250"/>
      <c r="EH170" s="250"/>
      <c r="EI170" s="250"/>
      <c r="EJ170" s="250"/>
      <c r="EK170" s="250"/>
      <c r="EL170" s="250"/>
      <c r="EM170" s="250"/>
      <c r="EN170" s="250"/>
      <c r="EO170" s="250"/>
      <c r="EP170" s="250"/>
      <c r="EQ170" s="250"/>
      <c r="ER170" s="250"/>
      <c r="ES170" s="250"/>
      <c r="ET170" s="250"/>
      <c r="EU170" s="250"/>
      <c r="EV170" s="250"/>
      <c r="EW170" s="250"/>
      <c r="EX170" s="250"/>
      <c r="EY170" s="250"/>
      <c r="EZ170" s="250"/>
      <c r="FA170" s="250"/>
      <c r="FB170" s="250"/>
      <c r="FC170" s="250"/>
      <c r="FD170" s="250"/>
      <c r="FE170" s="250"/>
      <c r="FF170" s="250"/>
      <c r="FG170" s="250"/>
      <c r="FH170" s="250"/>
      <c r="FI170" s="250"/>
      <c r="FJ170" s="250"/>
      <c r="FK170" s="250"/>
      <c r="FL170" s="250"/>
      <c r="FM170" s="250"/>
      <c r="FN170" s="250"/>
      <c r="FO170" s="250"/>
      <c r="FP170" s="250"/>
      <c r="FQ170" s="250"/>
      <c r="FR170" s="250"/>
      <c r="FS170" s="250"/>
      <c r="FT170" s="250"/>
      <c r="FU170" s="250"/>
      <c r="FV170" s="250"/>
      <c r="FW170" s="250"/>
      <c r="FX170" s="250"/>
      <c r="FY170" s="250"/>
      <c r="FZ170" s="250"/>
      <c r="GA170" s="250"/>
      <c r="GB170" s="250"/>
      <c r="GC170" s="250"/>
      <c r="GD170" s="250"/>
      <c r="GE170" s="250"/>
      <c r="GF170" s="250"/>
      <c r="GG170" s="250"/>
      <c r="GH170" s="250"/>
      <c r="GI170" s="250"/>
      <c r="GJ170" s="250"/>
      <c r="GK170" s="250"/>
      <c r="GL170" s="250"/>
      <c r="GM170" s="250"/>
      <c r="GN170" s="250"/>
      <c r="GO170" s="250"/>
      <c r="GP170" s="250"/>
      <c r="GQ170" s="250"/>
      <c r="GR170" s="250"/>
      <c r="GS170" s="250"/>
      <c r="GT170" s="250"/>
      <c r="GU170" s="250"/>
      <c r="GV170" s="250"/>
      <c r="GW170" s="250"/>
      <c r="GX170" s="250"/>
      <c r="GY170" s="250"/>
      <c r="GZ170" s="250"/>
      <c r="HA170" s="250"/>
      <c r="HB170" s="250"/>
      <c r="HC170" s="250"/>
      <c r="HD170" s="250"/>
      <c r="HE170" s="250"/>
      <c r="HF170" s="250"/>
      <c r="HG170" s="250"/>
      <c r="HH170" s="250"/>
      <c r="HI170" s="250"/>
      <c r="HJ170" s="250"/>
      <c r="HK170" s="250"/>
      <c r="HL170" s="250"/>
      <c r="HM170" s="250"/>
      <c r="HN170" s="250"/>
      <c r="HO170" s="250"/>
      <c r="HP170" s="250"/>
      <c r="HQ170" s="250"/>
      <c r="HR170" s="250"/>
      <c r="HS170" s="250"/>
      <c r="HT170" s="250"/>
      <c r="HU170" s="250"/>
      <c r="HV170" s="250"/>
      <c r="HW170" s="250"/>
      <c r="HX170" s="250"/>
      <c r="HY170" s="250"/>
      <c r="HZ170" s="250"/>
      <c r="IA170" s="250"/>
      <c r="IB170" s="250"/>
      <c r="IC170" s="250"/>
      <c r="ID170" s="250"/>
      <c r="IE170" s="250"/>
      <c r="IF170" s="250"/>
      <c r="IG170" s="250"/>
      <c r="IH170" s="250"/>
      <c r="II170" s="250"/>
      <c r="IJ170" s="250"/>
      <c r="IK170" s="250"/>
      <c r="IL170" s="250"/>
      <c r="IM170" s="250"/>
      <c r="IN170" s="250"/>
      <c r="IO170" s="250"/>
    </row>
    <row r="171" spans="1:250" s="189" customFormat="1" ht="18">
      <c r="A171" s="25" t="s">
        <v>432</v>
      </c>
      <c r="B171" s="247" t="s">
        <v>81</v>
      </c>
      <c r="C171" s="248" t="s">
        <v>111</v>
      </c>
      <c r="D171" s="345" t="s">
        <v>236</v>
      </c>
      <c r="E171" s="456" t="s">
        <v>75</v>
      </c>
      <c r="F171" s="29" t="s">
        <v>339</v>
      </c>
      <c r="G171" s="249" t="s">
        <v>84</v>
      </c>
      <c r="H171" s="433">
        <v>10000</v>
      </c>
      <c r="I171" s="433">
        <v>10000</v>
      </c>
      <c r="J171" s="6"/>
      <c r="K171" s="215"/>
      <c r="L171" s="215"/>
      <c r="M171" s="215"/>
      <c r="N171" s="215"/>
      <c r="O171" s="215"/>
      <c r="P171" s="215"/>
      <c r="Q171" s="215"/>
      <c r="R171" s="215"/>
      <c r="S171" s="215"/>
      <c r="T171" s="215"/>
      <c r="U171" s="215"/>
      <c r="V171" s="215"/>
      <c r="W171" s="215"/>
      <c r="X171" s="215"/>
      <c r="Y171" s="215"/>
      <c r="Z171" s="215"/>
      <c r="AA171" s="215"/>
      <c r="AB171" s="215"/>
      <c r="AC171" s="215"/>
      <c r="AD171" s="215"/>
      <c r="AE171" s="215"/>
      <c r="AF171" s="215"/>
      <c r="AG171" s="215"/>
      <c r="AH171" s="215"/>
      <c r="AI171" s="215"/>
      <c r="AJ171" s="215"/>
      <c r="AK171" s="215"/>
      <c r="AL171" s="215"/>
      <c r="AM171" s="215"/>
      <c r="AN171" s="215"/>
      <c r="AO171" s="215"/>
      <c r="AP171" s="215"/>
      <c r="AQ171" s="215"/>
      <c r="AR171" s="215"/>
      <c r="AS171" s="215"/>
      <c r="AT171" s="215"/>
      <c r="AU171" s="215"/>
      <c r="AV171" s="215"/>
      <c r="AW171" s="215"/>
      <c r="AX171" s="215"/>
      <c r="AY171" s="215"/>
      <c r="AZ171" s="215"/>
      <c r="BA171" s="215"/>
      <c r="BB171" s="215"/>
      <c r="BC171" s="215"/>
      <c r="BD171" s="215"/>
      <c r="BE171" s="215"/>
      <c r="BF171" s="215"/>
      <c r="BG171" s="215"/>
      <c r="BH171" s="215"/>
      <c r="BI171" s="215"/>
      <c r="BJ171" s="215"/>
      <c r="BK171" s="215"/>
      <c r="BL171" s="215"/>
      <c r="BM171" s="215"/>
      <c r="BN171" s="215"/>
      <c r="BO171" s="215"/>
      <c r="BP171" s="215"/>
      <c r="BQ171" s="215"/>
      <c r="BR171" s="215"/>
      <c r="BS171" s="215"/>
      <c r="BT171" s="215"/>
      <c r="BU171" s="215"/>
      <c r="BV171" s="215"/>
      <c r="BW171" s="215"/>
      <c r="BX171" s="215"/>
      <c r="BY171" s="215"/>
      <c r="BZ171" s="215"/>
      <c r="CA171" s="215"/>
      <c r="CB171" s="215"/>
      <c r="CC171" s="215"/>
      <c r="CD171" s="215"/>
      <c r="CE171" s="215"/>
      <c r="CF171" s="215"/>
      <c r="CG171" s="215"/>
      <c r="CH171" s="215"/>
      <c r="CI171" s="215"/>
      <c r="CJ171" s="215"/>
      <c r="CK171" s="215"/>
      <c r="CL171" s="215"/>
      <c r="CM171" s="215"/>
      <c r="CN171" s="215"/>
      <c r="CO171" s="215"/>
      <c r="CP171" s="215"/>
      <c r="CQ171" s="215"/>
      <c r="CR171" s="215"/>
      <c r="CS171" s="215"/>
      <c r="CT171" s="215"/>
      <c r="CU171" s="215"/>
      <c r="CV171" s="215"/>
      <c r="CW171" s="215"/>
      <c r="CX171" s="215"/>
      <c r="CY171" s="215"/>
      <c r="CZ171" s="215"/>
      <c r="DA171" s="215"/>
      <c r="DB171" s="215"/>
      <c r="DC171" s="215"/>
      <c r="DD171" s="215"/>
      <c r="DE171" s="215"/>
      <c r="DF171" s="215"/>
      <c r="DG171" s="215"/>
      <c r="DH171" s="215"/>
      <c r="DI171" s="215"/>
      <c r="DJ171" s="215"/>
      <c r="DK171" s="215"/>
      <c r="DL171" s="215"/>
      <c r="DM171" s="215"/>
      <c r="DN171" s="215"/>
      <c r="DO171" s="215"/>
      <c r="DP171" s="215"/>
      <c r="DQ171" s="215"/>
      <c r="DR171" s="215"/>
      <c r="DS171" s="215"/>
      <c r="DT171" s="215"/>
      <c r="DU171" s="215"/>
      <c r="DV171" s="215"/>
      <c r="DW171" s="215"/>
      <c r="DX171" s="215"/>
      <c r="DY171" s="215"/>
      <c r="DZ171" s="215"/>
      <c r="EA171" s="215"/>
      <c r="EB171" s="215"/>
      <c r="EC171" s="215"/>
      <c r="ED171" s="215"/>
      <c r="EE171" s="215"/>
      <c r="EF171" s="215"/>
      <c r="EG171" s="215"/>
      <c r="EH171" s="215"/>
      <c r="EI171" s="215"/>
      <c r="EJ171" s="215"/>
      <c r="EK171" s="215"/>
      <c r="EL171" s="215"/>
      <c r="EM171" s="215"/>
      <c r="EN171" s="215"/>
      <c r="EO171" s="215"/>
      <c r="EP171" s="215"/>
      <c r="EQ171" s="215"/>
      <c r="ER171" s="215"/>
      <c r="ES171" s="215"/>
      <c r="ET171" s="215"/>
      <c r="EU171" s="215"/>
      <c r="EV171" s="215"/>
      <c r="EW171" s="215"/>
      <c r="EX171" s="215"/>
      <c r="EY171" s="215"/>
      <c r="EZ171" s="215"/>
      <c r="FA171" s="215"/>
      <c r="FB171" s="215"/>
      <c r="FC171" s="215"/>
      <c r="FD171" s="215"/>
      <c r="FE171" s="215"/>
      <c r="FF171" s="215"/>
      <c r="FG171" s="215"/>
      <c r="FH171" s="215"/>
      <c r="FI171" s="215"/>
      <c r="FJ171" s="215"/>
      <c r="FK171" s="215"/>
      <c r="FL171" s="215"/>
      <c r="FM171" s="215"/>
      <c r="FN171" s="215"/>
      <c r="FO171" s="215"/>
      <c r="FP171" s="215"/>
      <c r="FQ171" s="215"/>
      <c r="FR171" s="215"/>
      <c r="FS171" s="215"/>
      <c r="FT171" s="215"/>
      <c r="FU171" s="215"/>
      <c r="FV171" s="215"/>
      <c r="FW171" s="215"/>
      <c r="FX171" s="215"/>
      <c r="FY171" s="215"/>
      <c r="FZ171" s="215"/>
      <c r="GA171" s="215"/>
      <c r="GB171" s="215"/>
      <c r="GC171" s="215"/>
      <c r="GD171" s="215"/>
      <c r="GE171" s="215"/>
      <c r="GF171" s="215"/>
      <c r="GG171" s="215"/>
      <c r="GH171" s="215"/>
      <c r="GI171" s="215"/>
      <c r="GJ171" s="215"/>
      <c r="GK171" s="215"/>
      <c r="GL171" s="215"/>
      <c r="GM171" s="215"/>
      <c r="GN171" s="215"/>
      <c r="GO171" s="215"/>
      <c r="GP171" s="215"/>
      <c r="GQ171" s="215"/>
      <c r="GR171" s="215"/>
      <c r="GS171" s="215"/>
      <c r="GT171" s="215"/>
      <c r="GU171" s="215"/>
      <c r="GV171" s="215"/>
      <c r="GW171" s="215"/>
      <c r="GX171" s="215"/>
      <c r="GY171" s="215"/>
      <c r="GZ171" s="215"/>
      <c r="HA171" s="215"/>
      <c r="HB171" s="215"/>
      <c r="HC171" s="215"/>
      <c r="HD171" s="215"/>
      <c r="HE171" s="215"/>
      <c r="HF171" s="215"/>
      <c r="HG171" s="215"/>
      <c r="HH171" s="215"/>
      <c r="HI171" s="215"/>
      <c r="HJ171" s="215"/>
      <c r="HK171" s="215"/>
      <c r="HL171" s="215"/>
      <c r="HM171" s="215"/>
      <c r="HN171" s="215"/>
      <c r="HO171" s="215"/>
      <c r="HP171" s="215"/>
      <c r="HQ171" s="215"/>
      <c r="HR171" s="215"/>
      <c r="HS171" s="215"/>
      <c r="HT171" s="215"/>
      <c r="HU171" s="215"/>
      <c r="HV171" s="215"/>
      <c r="HW171" s="215"/>
      <c r="HX171" s="215"/>
      <c r="HY171" s="215"/>
      <c r="HZ171" s="215"/>
      <c r="IA171" s="215"/>
      <c r="IB171" s="215"/>
      <c r="IC171" s="215"/>
      <c r="ID171" s="215"/>
      <c r="IE171" s="215"/>
      <c r="IF171" s="215"/>
      <c r="IG171" s="215"/>
      <c r="IH171" s="215"/>
      <c r="II171" s="215"/>
      <c r="IJ171" s="215"/>
      <c r="IK171" s="215"/>
      <c r="IL171" s="215"/>
      <c r="IM171" s="215"/>
      <c r="IN171" s="215"/>
      <c r="IO171" s="215"/>
      <c r="IP171" s="215"/>
    </row>
    <row r="172" spans="1:250" s="189" customFormat="1" ht="60" customHeight="1" hidden="1">
      <c r="A172" s="38" t="s">
        <v>266</v>
      </c>
      <c r="B172" s="39" t="s">
        <v>81</v>
      </c>
      <c r="C172" s="195" t="s">
        <v>111</v>
      </c>
      <c r="D172" s="344" t="s">
        <v>236</v>
      </c>
      <c r="E172" s="455"/>
      <c r="F172" s="33" t="s">
        <v>267</v>
      </c>
      <c r="G172" s="223"/>
      <c r="H172" s="410">
        <f>+H173</f>
        <v>0</v>
      </c>
      <c r="I172" s="410">
        <f>+I173</f>
        <v>0</v>
      </c>
      <c r="J172" s="6"/>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c r="AH172" s="215"/>
      <c r="AI172" s="215"/>
      <c r="AJ172" s="215"/>
      <c r="AK172" s="215"/>
      <c r="AL172" s="215"/>
      <c r="AM172" s="215"/>
      <c r="AN172" s="215"/>
      <c r="AO172" s="215"/>
      <c r="AP172" s="215"/>
      <c r="AQ172" s="215"/>
      <c r="AR172" s="215"/>
      <c r="AS172" s="215"/>
      <c r="AT172" s="215"/>
      <c r="AU172" s="215"/>
      <c r="AV172" s="215"/>
      <c r="AW172" s="215"/>
      <c r="AX172" s="215"/>
      <c r="AY172" s="215"/>
      <c r="AZ172" s="215"/>
      <c r="BA172" s="215"/>
      <c r="BB172" s="215"/>
      <c r="BC172" s="215"/>
      <c r="BD172" s="215"/>
      <c r="BE172" s="215"/>
      <c r="BF172" s="215"/>
      <c r="BG172" s="215"/>
      <c r="BH172" s="215"/>
      <c r="BI172" s="215"/>
      <c r="BJ172" s="215"/>
      <c r="BK172" s="215"/>
      <c r="BL172" s="215"/>
      <c r="BM172" s="215"/>
      <c r="BN172" s="215"/>
      <c r="BO172" s="215"/>
      <c r="BP172" s="215"/>
      <c r="BQ172" s="215"/>
      <c r="BR172" s="215"/>
      <c r="BS172" s="215"/>
      <c r="BT172" s="215"/>
      <c r="BU172" s="215"/>
      <c r="BV172" s="215"/>
      <c r="BW172" s="215"/>
      <c r="BX172" s="215"/>
      <c r="BY172" s="215"/>
      <c r="BZ172" s="215"/>
      <c r="CA172" s="215"/>
      <c r="CB172" s="215"/>
      <c r="CC172" s="215"/>
      <c r="CD172" s="215"/>
      <c r="CE172" s="215"/>
      <c r="CF172" s="215"/>
      <c r="CG172" s="215"/>
      <c r="CH172" s="215"/>
      <c r="CI172" s="215"/>
      <c r="CJ172" s="215"/>
      <c r="CK172" s="215"/>
      <c r="CL172" s="215"/>
      <c r="CM172" s="215"/>
      <c r="CN172" s="215"/>
      <c r="CO172" s="215"/>
      <c r="CP172" s="215"/>
      <c r="CQ172" s="215"/>
      <c r="CR172" s="215"/>
      <c r="CS172" s="215"/>
      <c r="CT172" s="215"/>
      <c r="CU172" s="215"/>
      <c r="CV172" s="215"/>
      <c r="CW172" s="215"/>
      <c r="CX172" s="215"/>
      <c r="CY172" s="215"/>
      <c r="CZ172" s="215"/>
      <c r="DA172" s="215"/>
      <c r="DB172" s="215"/>
      <c r="DC172" s="215"/>
      <c r="DD172" s="215"/>
      <c r="DE172" s="215"/>
      <c r="DF172" s="215"/>
      <c r="DG172" s="215"/>
      <c r="DH172" s="215"/>
      <c r="DI172" s="215"/>
      <c r="DJ172" s="215"/>
      <c r="DK172" s="215"/>
      <c r="DL172" s="215"/>
      <c r="DM172" s="215"/>
      <c r="DN172" s="215"/>
      <c r="DO172" s="215"/>
      <c r="DP172" s="215"/>
      <c r="DQ172" s="215"/>
      <c r="DR172" s="215"/>
      <c r="DS172" s="215"/>
      <c r="DT172" s="215"/>
      <c r="DU172" s="215"/>
      <c r="DV172" s="215"/>
      <c r="DW172" s="215"/>
      <c r="DX172" s="215"/>
      <c r="DY172" s="215"/>
      <c r="DZ172" s="215"/>
      <c r="EA172" s="215"/>
      <c r="EB172" s="215"/>
      <c r="EC172" s="215"/>
      <c r="ED172" s="215"/>
      <c r="EE172" s="215"/>
      <c r="EF172" s="215"/>
      <c r="EG172" s="215"/>
      <c r="EH172" s="215"/>
      <c r="EI172" s="215"/>
      <c r="EJ172" s="215"/>
      <c r="EK172" s="215"/>
      <c r="EL172" s="215"/>
      <c r="EM172" s="215"/>
      <c r="EN172" s="215"/>
      <c r="EO172" s="215"/>
      <c r="EP172" s="215"/>
      <c r="EQ172" s="215"/>
      <c r="ER172" s="215"/>
      <c r="ES172" s="215"/>
      <c r="ET172" s="215"/>
      <c r="EU172" s="215"/>
      <c r="EV172" s="215"/>
      <c r="EW172" s="215"/>
      <c r="EX172" s="215"/>
      <c r="EY172" s="215"/>
      <c r="EZ172" s="215"/>
      <c r="FA172" s="215"/>
      <c r="FB172" s="215"/>
      <c r="FC172" s="215"/>
      <c r="FD172" s="215"/>
      <c r="FE172" s="215"/>
      <c r="FF172" s="215"/>
      <c r="FG172" s="215"/>
      <c r="FH172" s="215"/>
      <c r="FI172" s="215"/>
      <c r="FJ172" s="215"/>
      <c r="FK172" s="215"/>
      <c r="FL172" s="215"/>
      <c r="FM172" s="215"/>
      <c r="FN172" s="215"/>
      <c r="FO172" s="215"/>
      <c r="FP172" s="215"/>
      <c r="FQ172" s="215"/>
      <c r="FR172" s="215"/>
      <c r="FS172" s="215"/>
      <c r="FT172" s="215"/>
      <c r="FU172" s="215"/>
      <c r="FV172" s="215"/>
      <c r="FW172" s="215"/>
      <c r="FX172" s="215"/>
      <c r="FY172" s="215"/>
      <c r="FZ172" s="215"/>
      <c r="GA172" s="215"/>
      <c r="GB172" s="215"/>
      <c r="GC172" s="215"/>
      <c r="GD172" s="215"/>
      <c r="GE172" s="215"/>
      <c r="GF172" s="215"/>
      <c r="GG172" s="215"/>
      <c r="GH172" s="215"/>
      <c r="GI172" s="215"/>
      <c r="GJ172" s="215"/>
      <c r="GK172" s="215"/>
      <c r="GL172" s="215"/>
      <c r="GM172" s="215"/>
      <c r="GN172" s="215"/>
      <c r="GO172" s="215"/>
      <c r="GP172" s="215"/>
      <c r="GQ172" s="215"/>
      <c r="GR172" s="215"/>
      <c r="GS172" s="215"/>
      <c r="GT172" s="215"/>
      <c r="GU172" s="215"/>
      <c r="GV172" s="215"/>
      <c r="GW172" s="215"/>
      <c r="GX172" s="215"/>
      <c r="GY172" s="215"/>
      <c r="GZ172" s="215"/>
      <c r="HA172" s="215"/>
      <c r="HB172" s="215"/>
      <c r="HC172" s="215"/>
      <c r="HD172" s="215"/>
      <c r="HE172" s="215"/>
      <c r="HF172" s="215"/>
      <c r="HG172" s="215"/>
      <c r="HH172" s="215"/>
      <c r="HI172" s="215"/>
      <c r="HJ172" s="215"/>
      <c r="HK172" s="215"/>
      <c r="HL172" s="215"/>
      <c r="HM172" s="215"/>
      <c r="HN172" s="215"/>
      <c r="HO172" s="215"/>
      <c r="HP172" s="215"/>
      <c r="HQ172" s="215"/>
      <c r="HR172" s="215"/>
      <c r="HS172" s="215"/>
      <c r="HT172" s="215"/>
      <c r="HU172" s="215"/>
      <c r="HV172" s="215"/>
      <c r="HW172" s="215"/>
      <c r="HX172" s="215"/>
      <c r="HY172" s="215"/>
      <c r="HZ172" s="215"/>
      <c r="IA172" s="215"/>
      <c r="IB172" s="215"/>
      <c r="IC172" s="215"/>
      <c r="ID172" s="215"/>
      <c r="IE172" s="215"/>
      <c r="IF172" s="215"/>
      <c r="IG172" s="215"/>
      <c r="IH172" s="215"/>
      <c r="II172" s="215"/>
      <c r="IJ172" s="215"/>
      <c r="IK172" s="215"/>
      <c r="IL172" s="215"/>
      <c r="IM172" s="215"/>
      <c r="IN172" s="215"/>
      <c r="IO172" s="215"/>
      <c r="IP172" s="215"/>
    </row>
    <row r="173" spans="1:250" s="189" customFormat="1" ht="36" hidden="1">
      <c r="A173" s="25" t="s">
        <v>82</v>
      </c>
      <c r="B173" s="247" t="s">
        <v>81</v>
      </c>
      <c r="C173" s="248" t="s">
        <v>111</v>
      </c>
      <c r="D173" s="345" t="s">
        <v>236</v>
      </c>
      <c r="E173" s="456"/>
      <c r="F173" s="29" t="s">
        <v>267</v>
      </c>
      <c r="G173" s="249" t="s">
        <v>77</v>
      </c>
      <c r="H173" s="433">
        <v>0</v>
      </c>
      <c r="I173" s="433">
        <v>0</v>
      </c>
      <c r="J173" s="6"/>
      <c r="K173" s="215"/>
      <c r="L173" s="215"/>
      <c r="M173" s="215"/>
      <c r="N173" s="215"/>
      <c r="O173" s="215"/>
      <c r="P173" s="215"/>
      <c r="Q173" s="215"/>
      <c r="R173" s="215"/>
      <c r="S173" s="215"/>
      <c r="T173" s="215"/>
      <c r="U173" s="215"/>
      <c r="V173" s="215"/>
      <c r="W173" s="215"/>
      <c r="X173" s="215"/>
      <c r="Y173" s="215"/>
      <c r="Z173" s="215"/>
      <c r="AA173" s="215"/>
      <c r="AB173" s="215"/>
      <c r="AC173" s="215"/>
      <c r="AD173" s="215"/>
      <c r="AE173" s="215"/>
      <c r="AF173" s="215"/>
      <c r="AG173" s="215"/>
      <c r="AH173" s="215"/>
      <c r="AI173" s="215"/>
      <c r="AJ173" s="215"/>
      <c r="AK173" s="215"/>
      <c r="AL173" s="215"/>
      <c r="AM173" s="215"/>
      <c r="AN173" s="215"/>
      <c r="AO173" s="215"/>
      <c r="AP173" s="215"/>
      <c r="AQ173" s="215"/>
      <c r="AR173" s="215"/>
      <c r="AS173" s="215"/>
      <c r="AT173" s="215"/>
      <c r="AU173" s="215"/>
      <c r="AV173" s="215"/>
      <c r="AW173" s="215"/>
      <c r="AX173" s="215"/>
      <c r="AY173" s="215"/>
      <c r="AZ173" s="215"/>
      <c r="BA173" s="215"/>
      <c r="BB173" s="215"/>
      <c r="BC173" s="215"/>
      <c r="BD173" s="215"/>
      <c r="BE173" s="215"/>
      <c r="BF173" s="215"/>
      <c r="BG173" s="215"/>
      <c r="BH173" s="215"/>
      <c r="BI173" s="215"/>
      <c r="BJ173" s="215"/>
      <c r="BK173" s="215"/>
      <c r="BL173" s="215"/>
      <c r="BM173" s="215"/>
      <c r="BN173" s="215"/>
      <c r="BO173" s="215"/>
      <c r="BP173" s="215"/>
      <c r="BQ173" s="215"/>
      <c r="BR173" s="215"/>
      <c r="BS173" s="215"/>
      <c r="BT173" s="215"/>
      <c r="BU173" s="215"/>
      <c r="BV173" s="215"/>
      <c r="BW173" s="215"/>
      <c r="BX173" s="215"/>
      <c r="BY173" s="215"/>
      <c r="BZ173" s="215"/>
      <c r="CA173" s="215"/>
      <c r="CB173" s="215"/>
      <c r="CC173" s="215"/>
      <c r="CD173" s="215"/>
      <c r="CE173" s="215"/>
      <c r="CF173" s="215"/>
      <c r="CG173" s="215"/>
      <c r="CH173" s="215"/>
      <c r="CI173" s="215"/>
      <c r="CJ173" s="215"/>
      <c r="CK173" s="215"/>
      <c r="CL173" s="215"/>
      <c r="CM173" s="215"/>
      <c r="CN173" s="215"/>
      <c r="CO173" s="215"/>
      <c r="CP173" s="215"/>
      <c r="CQ173" s="215"/>
      <c r="CR173" s="215"/>
      <c r="CS173" s="215"/>
      <c r="CT173" s="215"/>
      <c r="CU173" s="215"/>
      <c r="CV173" s="215"/>
      <c r="CW173" s="215"/>
      <c r="CX173" s="215"/>
      <c r="CY173" s="215"/>
      <c r="CZ173" s="215"/>
      <c r="DA173" s="215"/>
      <c r="DB173" s="215"/>
      <c r="DC173" s="215"/>
      <c r="DD173" s="215"/>
      <c r="DE173" s="215"/>
      <c r="DF173" s="215"/>
      <c r="DG173" s="215"/>
      <c r="DH173" s="215"/>
      <c r="DI173" s="215"/>
      <c r="DJ173" s="215"/>
      <c r="DK173" s="215"/>
      <c r="DL173" s="215"/>
      <c r="DM173" s="215"/>
      <c r="DN173" s="215"/>
      <c r="DO173" s="215"/>
      <c r="DP173" s="215"/>
      <c r="DQ173" s="215"/>
      <c r="DR173" s="215"/>
      <c r="DS173" s="215"/>
      <c r="DT173" s="215"/>
      <c r="DU173" s="215"/>
      <c r="DV173" s="215"/>
      <c r="DW173" s="215"/>
      <c r="DX173" s="215"/>
      <c r="DY173" s="215"/>
      <c r="DZ173" s="215"/>
      <c r="EA173" s="215"/>
      <c r="EB173" s="215"/>
      <c r="EC173" s="215"/>
      <c r="ED173" s="215"/>
      <c r="EE173" s="215"/>
      <c r="EF173" s="215"/>
      <c r="EG173" s="215"/>
      <c r="EH173" s="215"/>
      <c r="EI173" s="215"/>
      <c r="EJ173" s="215"/>
      <c r="EK173" s="215"/>
      <c r="EL173" s="215"/>
      <c r="EM173" s="215"/>
      <c r="EN173" s="215"/>
      <c r="EO173" s="215"/>
      <c r="EP173" s="215"/>
      <c r="EQ173" s="215"/>
      <c r="ER173" s="215"/>
      <c r="ES173" s="215"/>
      <c r="ET173" s="215"/>
      <c r="EU173" s="215"/>
      <c r="EV173" s="215"/>
      <c r="EW173" s="215"/>
      <c r="EX173" s="215"/>
      <c r="EY173" s="215"/>
      <c r="EZ173" s="215"/>
      <c r="FA173" s="215"/>
      <c r="FB173" s="215"/>
      <c r="FC173" s="215"/>
      <c r="FD173" s="215"/>
      <c r="FE173" s="215"/>
      <c r="FF173" s="215"/>
      <c r="FG173" s="215"/>
      <c r="FH173" s="215"/>
      <c r="FI173" s="215"/>
      <c r="FJ173" s="215"/>
      <c r="FK173" s="215"/>
      <c r="FL173" s="215"/>
      <c r="FM173" s="215"/>
      <c r="FN173" s="215"/>
      <c r="FO173" s="215"/>
      <c r="FP173" s="215"/>
      <c r="FQ173" s="215"/>
      <c r="FR173" s="215"/>
      <c r="FS173" s="215"/>
      <c r="FT173" s="215"/>
      <c r="FU173" s="215"/>
      <c r="FV173" s="215"/>
      <c r="FW173" s="215"/>
      <c r="FX173" s="215"/>
      <c r="FY173" s="215"/>
      <c r="FZ173" s="215"/>
      <c r="GA173" s="215"/>
      <c r="GB173" s="215"/>
      <c r="GC173" s="215"/>
      <c r="GD173" s="215"/>
      <c r="GE173" s="215"/>
      <c r="GF173" s="215"/>
      <c r="GG173" s="215"/>
      <c r="GH173" s="215"/>
      <c r="GI173" s="215"/>
      <c r="GJ173" s="215"/>
      <c r="GK173" s="215"/>
      <c r="GL173" s="215"/>
      <c r="GM173" s="215"/>
      <c r="GN173" s="215"/>
      <c r="GO173" s="215"/>
      <c r="GP173" s="215"/>
      <c r="GQ173" s="215"/>
      <c r="GR173" s="215"/>
      <c r="GS173" s="215"/>
      <c r="GT173" s="215"/>
      <c r="GU173" s="215"/>
      <c r="GV173" s="215"/>
      <c r="GW173" s="215"/>
      <c r="GX173" s="215"/>
      <c r="GY173" s="215"/>
      <c r="GZ173" s="215"/>
      <c r="HA173" s="215"/>
      <c r="HB173" s="215"/>
      <c r="HC173" s="215"/>
      <c r="HD173" s="215"/>
      <c r="HE173" s="215"/>
      <c r="HF173" s="215"/>
      <c r="HG173" s="215"/>
      <c r="HH173" s="215"/>
      <c r="HI173" s="215"/>
      <c r="HJ173" s="215"/>
      <c r="HK173" s="215"/>
      <c r="HL173" s="215"/>
      <c r="HM173" s="215"/>
      <c r="HN173" s="215"/>
      <c r="HO173" s="215"/>
      <c r="HP173" s="215"/>
      <c r="HQ173" s="215"/>
      <c r="HR173" s="215"/>
      <c r="HS173" s="215"/>
      <c r="HT173" s="215"/>
      <c r="HU173" s="215"/>
      <c r="HV173" s="215"/>
      <c r="HW173" s="215"/>
      <c r="HX173" s="215"/>
      <c r="HY173" s="215"/>
      <c r="HZ173" s="215"/>
      <c r="IA173" s="215"/>
      <c r="IB173" s="215"/>
      <c r="IC173" s="215"/>
      <c r="ID173" s="215"/>
      <c r="IE173" s="215"/>
      <c r="IF173" s="215"/>
      <c r="IG173" s="215"/>
      <c r="IH173" s="215"/>
      <c r="II173" s="215"/>
      <c r="IJ173" s="215"/>
      <c r="IK173" s="215"/>
      <c r="IL173" s="215"/>
      <c r="IM173" s="215"/>
      <c r="IN173" s="215"/>
      <c r="IO173" s="215"/>
      <c r="IP173" s="215"/>
    </row>
    <row r="174" spans="1:249" s="251" customFormat="1" ht="30" customHeight="1">
      <c r="A174" s="38" t="s">
        <v>341</v>
      </c>
      <c r="B174" s="39" t="s">
        <v>81</v>
      </c>
      <c r="C174" s="195" t="s">
        <v>111</v>
      </c>
      <c r="D174" s="344" t="s">
        <v>236</v>
      </c>
      <c r="E174" s="455" t="s">
        <v>75</v>
      </c>
      <c r="F174" s="33" t="s">
        <v>340</v>
      </c>
      <c r="G174" s="223"/>
      <c r="H174" s="410">
        <f>H175</f>
        <v>60000</v>
      </c>
      <c r="I174" s="410">
        <f>I175</f>
        <v>60000</v>
      </c>
      <c r="J174" s="6"/>
      <c r="K174" s="215"/>
      <c r="L174" s="215"/>
      <c r="M174" s="215"/>
      <c r="N174" s="215"/>
      <c r="O174" s="215"/>
      <c r="P174" s="215"/>
      <c r="Q174" s="215"/>
      <c r="R174" s="215"/>
      <c r="S174" s="215"/>
      <c r="T174" s="215"/>
      <c r="U174" s="215"/>
      <c r="V174" s="215"/>
      <c r="W174" s="215"/>
      <c r="X174" s="215"/>
      <c r="Y174" s="215"/>
      <c r="Z174" s="215"/>
      <c r="AA174" s="215"/>
      <c r="AB174" s="215"/>
      <c r="AC174" s="215"/>
      <c r="AD174" s="215"/>
      <c r="AE174" s="215"/>
      <c r="AF174" s="215"/>
      <c r="AG174" s="215"/>
      <c r="AH174" s="215"/>
      <c r="AI174" s="215"/>
      <c r="AJ174" s="215"/>
      <c r="AK174" s="215"/>
      <c r="AL174" s="215"/>
      <c r="AM174" s="215"/>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c r="BJ174" s="250"/>
      <c r="BK174" s="250"/>
      <c r="BL174" s="250"/>
      <c r="BM174" s="250"/>
      <c r="BN174" s="250"/>
      <c r="BO174" s="250"/>
      <c r="BP174" s="250"/>
      <c r="BQ174" s="250"/>
      <c r="BR174" s="250"/>
      <c r="BS174" s="250"/>
      <c r="BT174" s="250"/>
      <c r="BU174" s="250"/>
      <c r="BV174" s="250"/>
      <c r="BW174" s="250"/>
      <c r="BX174" s="250"/>
      <c r="BY174" s="250"/>
      <c r="BZ174" s="250"/>
      <c r="CA174" s="250"/>
      <c r="CB174" s="250"/>
      <c r="CC174" s="250"/>
      <c r="CD174" s="250"/>
      <c r="CE174" s="250"/>
      <c r="CF174" s="250"/>
      <c r="CG174" s="250"/>
      <c r="CH174" s="250"/>
      <c r="CI174" s="250"/>
      <c r="CJ174" s="250"/>
      <c r="CK174" s="250"/>
      <c r="CL174" s="250"/>
      <c r="CM174" s="250"/>
      <c r="CN174" s="250"/>
      <c r="CO174" s="250"/>
      <c r="CP174" s="250"/>
      <c r="CQ174" s="250"/>
      <c r="CR174" s="250"/>
      <c r="CS174" s="250"/>
      <c r="CT174" s="250"/>
      <c r="CU174" s="250"/>
      <c r="CV174" s="250"/>
      <c r="CW174" s="250"/>
      <c r="CX174" s="250"/>
      <c r="CY174" s="250"/>
      <c r="CZ174" s="250"/>
      <c r="DA174" s="250"/>
      <c r="DB174" s="250"/>
      <c r="DC174" s="250"/>
      <c r="DD174" s="250"/>
      <c r="DE174" s="250"/>
      <c r="DF174" s="250"/>
      <c r="DG174" s="250"/>
      <c r="DH174" s="250"/>
      <c r="DI174" s="250"/>
      <c r="DJ174" s="250"/>
      <c r="DK174" s="250"/>
      <c r="DL174" s="250"/>
      <c r="DM174" s="250"/>
      <c r="DN174" s="250"/>
      <c r="DO174" s="250"/>
      <c r="DP174" s="250"/>
      <c r="DQ174" s="250"/>
      <c r="DR174" s="250"/>
      <c r="DS174" s="250"/>
      <c r="DT174" s="250"/>
      <c r="DU174" s="250"/>
      <c r="DV174" s="250"/>
      <c r="DW174" s="250"/>
      <c r="DX174" s="250"/>
      <c r="DY174" s="250"/>
      <c r="DZ174" s="250"/>
      <c r="EA174" s="250"/>
      <c r="EB174" s="250"/>
      <c r="EC174" s="250"/>
      <c r="ED174" s="250"/>
      <c r="EE174" s="250"/>
      <c r="EF174" s="250"/>
      <c r="EG174" s="250"/>
      <c r="EH174" s="250"/>
      <c r="EI174" s="250"/>
      <c r="EJ174" s="250"/>
      <c r="EK174" s="250"/>
      <c r="EL174" s="250"/>
      <c r="EM174" s="250"/>
      <c r="EN174" s="250"/>
      <c r="EO174" s="250"/>
      <c r="EP174" s="250"/>
      <c r="EQ174" s="250"/>
      <c r="ER174" s="250"/>
      <c r="ES174" s="250"/>
      <c r="ET174" s="250"/>
      <c r="EU174" s="250"/>
      <c r="EV174" s="250"/>
      <c r="EW174" s="250"/>
      <c r="EX174" s="250"/>
      <c r="EY174" s="250"/>
      <c r="EZ174" s="250"/>
      <c r="FA174" s="250"/>
      <c r="FB174" s="250"/>
      <c r="FC174" s="250"/>
      <c r="FD174" s="250"/>
      <c r="FE174" s="250"/>
      <c r="FF174" s="250"/>
      <c r="FG174" s="250"/>
      <c r="FH174" s="250"/>
      <c r="FI174" s="250"/>
      <c r="FJ174" s="250"/>
      <c r="FK174" s="250"/>
      <c r="FL174" s="250"/>
      <c r="FM174" s="250"/>
      <c r="FN174" s="250"/>
      <c r="FO174" s="250"/>
      <c r="FP174" s="250"/>
      <c r="FQ174" s="250"/>
      <c r="FR174" s="250"/>
      <c r="FS174" s="250"/>
      <c r="FT174" s="250"/>
      <c r="FU174" s="250"/>
      <c r="FV174" s="250"/>
      <c r="FW174" s="250"/>
      <c r="FX174" s="250"/>
      <c r="FY174" s="250"/>
      <c r="FZ174" s="250"/>
      <c r="GA174" s="250"/>
      <c r="GB174" s="250"/>
      <c r="GC174" s="250"/>
      <c r="GD174" s="250"/>
      <c r="GE174" s="250"/>
      <c r="GF174" s="250"/>
      <c r="GG174" s="250"/>
      <c r="GH174" s="250"/>
      <c r="GI174" s="250"/>
      <c r="GJ174" s="250"/>
      <c r="GK174" s="250"/>
      <c r="GL174" s="250"/>
      <c r="GM174" s="250"/>
      <c r="GN174" s="250"/>
      <c r="GO174" s="250"/>
      <c r="GP174" s="250"/>
      <c r="GQ174" s="250"/>
      <c r="GR174" s="250"/>
      <c r="GS174" s="250"/>
      <c r="GT174" s="250"/>
      <c r="GU174" s="250"/>
      <c r="GV174" s="250"/>
      <c r="GW174" s="250"/>
      <c r="GX174" s="250"/>
      <c r="GY174" s="250"/>
      <c r="GZ174" s="250"/>
      <c r="HA174" s="250"/>
      <c r="HB174" s="250"/>
      <c r="HC174" s="250"/>
      <c r="HD174" s="250"/>
      <c r="HE174" s="250"/>
      <c r="HF174" s="250"/>
      <c r="HG174" s="250"/>
      <c r="HH174" s="250"/>
      <c r="HI174" s="250"/>
      <c r="HJ174" s="250"/>
      <c r="HK174" s="250"/>
      <c r="HL174" s="250"/>
      <c r="HM174" s="250"/>
      <c r="HN174" s="250"/>
      <c r="HO174" s="250"/>
      <c r="HP174" s="250"/>
      <c r="HQ174" s="250"/>
      <c r="HR174" s="250"/>
      <c r="HS174" s="250"/>
      <c r="HT174" s="250"/>
      <c r="HU174" s="250"/>
      <c r="HV174" s="250"/>
      <c r="HW174" s="250"/>
      <c r="HX174" s="250"/>
      <c r="HY174" s="250"/>
      <c r="HZ174" s="250"/>
      <c r="IA174" s="250"/>
      <c r="IB174" s="250"/>
      <c r="IC174" s="250"/>
      <c r="ID174" s="250"/>
      <c r="IE174" s="250"/>
      <c r="IF174" s="250"/>
      <c r="IG174" s="250"/>
      <c r="IH174" s="250"/>
      <c r="II174" s="250"/>
      <c r="IJ174" s="250"/>
      <c r="IK174" s="250"/>
      <c r="IL174" s="250"/>
      <c r="IM174" s="250"/>
      <c r="IN174" s="250"/>
      <c r="IO174" s="250"/>
    </row>
    <row r="175" spans="1:250" s="189" customFormat="1" ht="18">
      <c r="A175" s="25" t="s">
        <v>432</v>
      </c>
      <c r="B175" s="247" t="s">
        <v>81</v>
      </c>
      <c r="C175" s="248" t="s">
        <v>111</v>
      </c>
      <c r="D175" s="345" t="s">
        <v>236</v>
      </c>
      <c r="E175" s="456" t="s">
        <v>75</v>
      </c>
      <c r="F175" s="29" t="s">
        <v>340</v>
      </c>
      <c r="G175" s="249" t="s">
        <v>86</v>
      </c>
      <c r="H175" s="433">
        <v>60000</v>
      </c>
      <c r="I175" s="433">
        <v>60000</v>
      </c>
      <c r="J175" s="6"/>
      <c r="K175" s="215"/>
      <c r="L175" s="215"/>
      <c r="M175" s="215"/>
      <c r="N175" s="215"/>
      <c r="O175" s="215"/>
      <c r="P175" s="215"/>
      <c r="Q175" s="215"/>
      <c r="R175" s="215"/>
      <c r="S175" s="215"/>
      <c r="T175" s="215"/>
      <c r="U175" s="215"/>
      <c r="V175" s="215"/>
      <c r="W175" s="215"/>
      <c r="X175" s="215"/>
      <c r="Y175" s="215"/>
      <c r="Z175" s="215"/>
      <c r="AA175" s="215"/>
      <c r="AB175" s="215"/>
      <c r="AC175" s="215"/>
      <c r="AD175" s="215"/>
      <c r="AE175" s="215"/>
      <c r="AF175" s="215"/>
      <c r="AG175" s="215"/>
      <c r="AH175" s="215"/>
      <c r="AI175" s="215"/>
      <c r="AJ175" s="215"/>
      <c r="AK175" s="215"/>
      <c r="AL175" s="215"/>
      <c r="AM175" s="215"/>
      <c r="AN175" s="215"/>
      <c r="AO175" s="215"/>
      <c r="AP175" s="215"/>
      <c r="AQ175" s="215"/>
      <c r="AR175" s="215"/>
      <c r="AS175" s="215"/>
      <c r="AT175" s="215"/>
      <c r="AU175" s="215"/>
      <c r="AV175" s="215"/>
      <c r="AW175" s="215"/>
      <c r="AX175" s="215"/>
      <c r="AY175" s="215"/>
      <c r="AZ175" s="215"/>
      <c r="BA175" s="215"/>
      <c r="BB175" s="215"/>
      <c r="BC175" s="215"/>
      <c r="BD175" s="215"/>
      <c r="BE175" s="215"/>
      <c r="BF175" s="215"/>
      <c r="BG175" s="215"/>
      <c r="BH175" s="215"/>
      <c r="BI175" s="215"/>
      <c r="BJ175" s="215"/>
      <c r="BK175" s="215"/>
      <c r="BL175" s="215"/>
      <c r="BM175" s="215"/>
      <c r="BN175" s="215"/>
      <c r="BO175" s="215"/>
      <c r="BP175" s="215"/>
      <c r="BQ175" s="215"/>
      <c r="BR175" s="215"/>
      <c r="BS175" s="215"/>
      <c r="BT175" s="215"/>
      <c r="BU175" s="215"/>
      <c r="BV175" s="215"/>
      <c r="BW175" s="215"/>
      <c r="BX175" s="215"/>
      <c r="BY175" s="215"/>
      <c r="BZ175" s="215"/>
      <c r="CA175" s="215"/>
      <c r="CB175" s="215"/>
      <c r="CC175" s="215"/>
      <c r="CD175" s="215"/>
      <c r="CE175" s="215"/>
      <c r="CF175" s="215"/>
      <c r="CG175" s="215"/>
      <c r="CH175" s="215"/>
      <c r="CI175" s="215"/>
      <c r="CJ175" s="215"/>
      <c r="CK175" s="215"/>
      <c r="CL175" s="215"/>
      <c r="CM175" s="215"/>
      <c r="CN175" s="215"/>
      <c r="CO175" s="215"/>
      <c r="CP175" s="215"/>
      <c r="CQ175" s="215"/>
      <c r="CR175" s="215"/>
      <c r="CS175" s="215"/>
      <c r="CT175" s="215"/>
      <c r="CU175" s="215"/>
      <c r="CV175" s="215"/>
      <c r="CW175" s="215"/>
      <c r="CX175" s="215"/>
      <c r="CY175" s="215"/>
      <c r="CZ175" s="215"/>
      <c r="DA175" s="215"/>
      <c r="DB175" s="215"/>
      <c r="DC175" s="215"/>
      <c r="DD175" s="215"/>
      <c r="DE175" s="215"/>
      <c r="DF175" s="215"/>
      <c r="DG175" s="215"/>
      <c r="DH175" s="215"/>
      <c r="DI175" s="215"/>
      <c r="DJ175" s="215"/>
      <c r="DK175" s="215"/>
      <c r="DL175" s="215"/>
      <c r="DM175" s="215"/>
      <c r="DN175" s="215"/>
      <c r="DO175" s="215"/>
      <c r="DP175" s="215"/>
      <c r="DQ175" s="215"/>
      <c r="DR175" s="215"/>
      <c r="DS175" s="215"/>
      <c r="DT175" s="215"/>
      <c r="DU175" s="215"/>
      <c r="DV175" s="215"/>
      <c r="DW175" s="215"/>
      <c r="DX175" s="215"/>
      <c r="DY175" s="215"/>
      <c r="DZ175" s="215"/>
      <c r="EA175" s="215"/>
      <c r="EB175" s="215"/>
      <c r="EC175" s="215"/>
      <c r="ED175" s="215"/>
      <c r="EE175" s="215"/>
      <c r="EF175" s="215"/>
      <c r="EG175" s="215"/>
      <c r="EH175" s="215"/>
      <c r="EI175" s="215"/>
      <c r="EJ175" s="215"/>
      <c r="EK175" s="215"/>
      <c r="EL175" s="215"/>
      <c r="EM175" s="215"/>
      <c r="EN175" s="215"/>
      <c r="EO175" s="215"/>
      <c r="EP175" s="215"/>
      <c r="EQ175" s="215"/>
      <c r="ER175" s="215"/>
      <c r="ES175" s="215"/>
      <c r="ET175" s="215"/>
      <c r="EU175" s="215"/>
      <c r="EV175" s="215"/>
      <c r="EW175" s="215"/>
      <c r="EX175" s="215"/>
      <c r="EY175" s="215"/>
      <c r="EZ175" s="215"/>
      <c r="FA175" s="215"/>
      <c r="FB175" s="215"/>
      <c r="FC175" s="215"/>
      <c r="FD175" s="215"/>
      <c r="FE175" s="215"/>
      <c r="FF175" s="215"/>
      <c r="FG175" s="215"/>
      <c r="FH175" s="215"/>
      <c r="FI175" s="215"/>
      <c r="FJ175" s="215"/>
      <c r="FK175" s="215"/>
      <c r="FL175" s="215"/>
      <c r="FM175" s="215"/>
      <c r="FN175" s="215"/>
      <c r="FO175" s="215"/>
      <c r="FP175" s="215"/>
      <c r="FQ175" s="215"/>
      <c r="FR175" s="215"/>
      <c r="FS175" s="215"/>
      <c r="FT175" s="215"/>
      <c r="FU175" s="215"/>
      <c r="FV175" s="215"/>
      <c r="FW175" s="215"/>
      <c r="FX175" s="215"/>
      <c r="FY175" s="215"/>
      <c r="FZ175" s="215"/>
      <c r="GA175" s="215"/>
      <c r="GB175" s="215"/>
      <c r="GC175" s="215"/>
      <c r="GD175" s="215"/>
      <c r="GE175" s="215"/>
      <c r="GF175" s="215"/>
      <c r="GG175" s="215"/>
      <c r="GH175" s="215"/>
      <c r="GI175" s="215"/>
      <c r="GJ175" s="215"/>
      <c r="GK175" s="215"/>
      <c r="GL175" s="215"/>
      <c r="GM175" s="215"/>
      <c r="GN175" s="215"/>
      <c r="GO175" s="215"/>
      <c r="GP175" s="215"/>
      <c r="GQ175" s="215"/>
      <c r="GR175" s="215"/>
      <c r="GS175" s="215"/>
      <c r="GT175" s="215"/>
      <c r="GU175" s="215"/>
      <c r="GV175" s="215"/>
      <c r="GW175" s="215"/>
      <c r="GX175" s="215"/>
      <c r="GY175" s="215"/>
      <c r="GZ175" s="215"/>
      <c r="HA175" s="215"/>
      <c r="HB175" s="215"/>
      <c r="HC175" s="215"/>
      <c r="HD175" s="215"/>
      <c r="HE175" s="215"/>
      <c r="HF175" s="215"/>
      <c r="HG175" s="215"/>
      <c r="HH175" s="215"/>
      <c r="HI175" s="215"/>
      <c r="HJ175" s="215"/>
      <c r="HK175" s="215"/>
      <c r="HL175" s="215"/>
      <c r="HM175" s="215"/>
      <c r="HN175" s="215"/>
      <c r="HO175" s="215"/>
      <c r="HP175" s="215"/>
      <c r="HQ175" s="215"/>
      <c r="HR175" s="215"/>
      <c r="HS175" s="215"/>
      <c r="HT175" s="215"/>
      <c r="HU175" s="215"/>
      <c r="HV175" s="215"/>
      <c r="HW175" s="215"/>
      <c r="HX175" s="215"/>
      <c r="HY175" s="215"/>
      <c r="HZ175" s="215"/>
      <c r="IA175" s="215"/>
      <c r="IB175" s="215"/>
      <c r="IC175" s="215"/>
      <c r="ID175" s="215"/>
      <c r="IE175" s="215"/>
      <c r="IF175" s="215"/>
      <c r="IG175" s="215"/>
      <c r="IH175" s="215"/>
      <c r="II175" s="215"/>
      <c r="IJ175" s="215"/>
      <c r="IK175" s="215"/>
      <c r="IL175" s="215"/>
      <c r="IM175" s="215"/>
      <c r="IN175" s="215"/>
      <c r="IO175" s="215"/>
      <c r="IP175" s="215"/>
    </row>
    <row r="176" spans="1:250" s="189" customFormat="1" ht="51.75" hidden="1">
      <c r="A176" s="111" t="s">
        <v>268</v>
      </c>
      <c r="B176" s="88" t="s">
        <v>81</v>
      </c>
      <c r="C176" s="113" t="s">
        <v>111</v>
      </c>
      <c r="D176" s="364" t="s">
        <v>148</v>
      </c>
      <c r="E176" s="465" t="s">
        <v>316</v>
      </c>
      <c r="F176" s="26" t="s">
        <v>318</v>
      </c>
      <c r="G176" s="114"/>
      <c r="H176" s="434">
        <f>H177</f>
        <v>0</v>
      </c>
      <c r="I176" s="434">
        <f>I177</f>
        <v>0</v>
      </c>
      <c r="J176" s="6"/>
      <c r="K176" s="215"/>
      <c r="L176" s="215"/>
      <c r="M176" s="215"/>
      <c r="N176" s="215"/>
      <c r="O176" s="215"/>
      <c r="P176" s="215"/>
      <c r="Q176" s="215"/>
      <c r="R176" s="215"/>
      <c r="S176" s="215"/>
      <c r="T176" s="215"/>
      <c r="U176" s="215"/>
      <c r="V176" s="215"/>
      <c r="W176" s="215"/>
      <c r="X176" s="215"/>
      <c r="Y176" s="215"/>
      <c r="Z176" s="215"/>
      <c r="AA176" s="215"/>
      <c r="AB176" s="215"/>
      <c r="AC176" s="215"/>
      <c r="AD176" s="215"/>
      <c r="AE176" s="215"/>
      <c r="AF176" s="215"/>
      <c r="AG176" s="215"/>
      <c r="AH176" s="215"/>
      <c r="AI176" s="215"/>
      <c r="AJ176" s="215"/>
      <c r="AK176" s="215"/>
      <c r="AL176" s="215"/>
      <c r="AM176" s="215"/>
      <c r="AN176" s="215"/>
      <c r="AO176" s="215"/>
      <c r="AP176" s="215"/>
      <c r="AQ176" s="215"/>
      <c r="AR176" s="215"/>
      <c r="AS176" s="215"/>
      <c r="AT176" s="215"/>
      <c r="AU176" s="215"/>
      <c r="AV176" s="215"/>
      <c r="AW176" s="215"/>
      <c r="AX176" s="215"/>
      <c r="AY176" s="215"/>
      <c r="AZ176" s="215"/>
      <c r="BA176" s="215"/>
      <c r="BB176" s="215"/>
      <c r="BC176" s="215"/>
      <c r="BD176" s="215"/>
      <c r="BE176" s="215"/>
      <c r="BF176" s="215"/>
      <c r="BG176" s="215"/>
      <c r="BH176" s="215"/>
      <c r="BI176" s="215"/>
      <c r="BJ176" s="215"/>
      <c r="BK176" s="215"/>
      <c r="BL176" s="215"/>
      <c r="BM176" s="215"/>
      <c r="BN176" s="215"/>
      <c r="BO176" s="215"/>
      <c r="BP176" s="215"/>
      <c r="BQ176" s="215"/>
      <c r="BR176" s="215"/>
      <c r="BS176" s="215"/>
      <c r="BT176" s="215"/>
      <c r="BU176" s="215"/>
      <c r="BV176" s="215"/>
      <c r="BW176" s="215"/>
      <c r="BX176" s="215"/>
      <c r="BY176" s="215"/>
      <c r="BZ176" s="215"/>
      <c r="CA176" s="215"/>
      <c r="CB176" s="215"/>
      <c r="CC176" s="215"/>
      <c r="CD176" s="215"/>
      <c r="CE176" s="215"/>
      <c r="CF176" s="215"/>
      <c r="CG176" s="215"/>
      <c r="CH176" s="215"/>
      <c r="CI176" s="215"/>
      <c r="CJ176" s="215"/>
      <c r="CK176" s="215"/>
      <c r="CL176" s="215"/>
      <c r="CM176" s="215"/>
      <c r="CN176" s="215"/>
      <c r="CO176" s="215"/>
      <c r="CP176" s="215"/>
      <c r="CQ176" s="215"/>
      <c r="CR176" s="215"/>
      <c r="CS176" s="215"/>
      <c r="CT176" s="215"/>
      <c r="CU176" s="215"/>
      <c r="CV176" s="215"/>
      <c r="CW176" s="215"/>
      <c r="CX176" s="215"/>
      <c r="CY176" s="215"/>
      <c r="CZ176" s="215"/>
      <c r="DA176" s="215"/>
      <c r="DB176" s="215"/>
      <c r="DC176" s="215"/>
      <c r="DD176" s="215"/>
      <c r="DE176" s="215"/>
      <c r="DF176" s="215"/>
      <c r="DG176" s="215"/>
      <c r="DH176" s="215"/>
      <c r="DI176" s="215"/>
      <c r="DJ176" s="215"/>
      <c r="DK176" s="215"/>
      <c r="DL176" s="215"/>
      <c r="DM176" s="215"/>
      <c r="DN176" s="215"/>
      <c r="DO176" s="215"/>
      <c r="DP176" s="215"/>
      <c r="DQ176" s="215"/>
      <c r="DR176" s="215"/>
      <c r="DS176" s="215"/>
      <c r="DT176" s="215"/>
      <c r="DU176" s="215"/>
      <c r="DV176" s="215"/>
      <c r="DW176" s="215"/>
      <c r="DX176" s="215"/>
      <c r="DY176" s="215"/>
      <c r="DZ176" s="215"/>
      <c r="EA176" s="215"/>
      <c r="EB176" s="215"/>
      <c r="EC176" s="215"/>
      <c r="ED176" s="215"/>
      <c r="EE176" s="215"/>
      <c r="EF176" s="215"/>
      <c r="EG176" s="215"/>
      <c r="EH176" s="215"/>
      <c r="EI176" s="215"/>
      <c r="EJ176" s="215"/>
      <c r="EK176" s="215"/>
      <c r="EL176" s="215"/>
      <c r="EM176" s="215"/>
      <c r="EN176" s="215"/>
      <c r="EO176" s="215"/>
      <c r="EP176" s="215"/>
      <c r="EQ176" s="215"/>
      <c r="ER176" s="215"/>
      <c r="ES176" s="215"/>
      <c r="ET176" s="215"/>
      <c r="EU176" s="215"/>
      <c r="EV176" s="215"/>
      <c r="EW176" s="215"/>
      <c r="EX176" s="215"/>
      <c r="EY176" s="215"/>
      <c r="EZ176" s="215"/>
      <c r="FA176" s="215"/>
      <c r="FB176" s="215"/>
      <c r="FC176" s="215"/>
      <c r="FD176" s="215"/>
      <c r="FE176" s="215"/>
      <c r="FF176" s="215"/>
      <c r="FG176" s="215"/>
      <c r="FH176" s="215"/>
      <c r="FI176" s="215"/>
      <c r="FJ176" s="215"/>
      <c r="FK176" s="215"/>
      <c r="FL176" s="215"/>
      <c r="FM176" s="215"/>
      <c r="FN176" s="215"/>
      <c r="FO176" s="215"/>
      <c r="FP176" s="215"/>
      <c r="FQ176" s="215"/>
      <c r="FR176" s="215"/>
      <c r="FS176" s="215"/>
      <c r="FT176" s="215"/>
      <c r="FU176" s="215"/>
      <c r="FV176" s="215"/>
      <c r="FW176" s="215"/>
      <c r="FX176" s="215"/>
      <c r="FY176" s="215"/>
      <c r="FZ176" s="215"/>
      <c r="GA176" s="215"/>
      <c r="GB176" s="215"/>
      <c r="GC176" s="215"/>
      <c r="GD176" s="215"/>
      <c r="GE176" s="215"/>
      <c r="GF176" s="215"/>
      <c r="GG176" s="215"/>
      <c r="GH176" s="215"/>
      <c r="GI176" s="215"/>
      <c r="GJ176" s="215"/>
      <c r="GK176" s="215"/>
      <c r="GL176" s="215"/>
      <c r="GM176" s="215"/>
      <c r="GN176" s="215"/>
      <c r="GO176" s="215"/>
      <c r="GP176" s="215"/>
      <c r="GQ176" s="215"/>
      <c r="GR176" s="215"/>
      <c r="GS176" s="215"/>
      <c r="GT176" s="215"/>
      <c r="GU176" s="215"/>
      <c r="GV176" s="215"/>
      <c r="GW176" s="215"/>
      <c r="GX176" s="215"/>
      <c r="GY176" s="215"/>
      <c r="GZ176" s="215"/>
      <c r="HA176" s="215"/>
      <c r="HB176" s="215"/>
      <c r="HC176" s="215"/>
      <c r="HD176" s="215"/>
      <c r="HE176" s="215"/>
      <c r="HF176" s="215"/>
      <c r="HG176" s="215"/>
      <c r="HH176" s="215"/>
      <c r="HI176" s="215"/>
      <c r="HJ176" s="215"/>
      <c r="HK176" s="215"/>
      <c r="HL176" s="215"/>
      <c r="HM176" s="215"/>
      <c r="HN176" s="215"/>
      <c r="HO176" s="215"/>
      <c r="HP176" s="215"/>
      <c r="HQ176" s="215"/>
      <c r="HR176" s="215"/>
      <c r="HS176" s="215"/>
      <c r="HT176" s="215"/>
      <c r="HU176" s="215"/>
      <c r="HV176" s="215"/>
      <c r="HW176" s="215"/>
      <c r="HX176" s="215"/>
      <c r="HY176" s="215"/>
      <c r="HZ176" s="215"/>
      <c r="IA176" s="215"/>
      <c r="IB176" s="215"/>
      <c r="IC176" s="215"/>
      <c r="ID176" s="215"/>
      <c r="IE176" s="215"/>
      <c r="IF176" s="215"/>
      <c r="IG176" s="215"/>
      <c r="IH176" s="215"/>
      <c r="II176" s="215"/>
      <c r="IJ176" s="215"/>
      <c r="IK176" s="215"/>
      <c r="IL176" s="215"/>
      <c r="IM176" s="215"/>
      <c r="IN176" s="215"/>
      <c r="IO176" s="215"/>
      <c r="IP176" s="215"/>
    </row>
    <row r="177" spans="1:250" s="189" customFormat="1" ht="54" hidden="1">
      <c r="A177" s="10" t="s">
        <v>269</v>
      </c>
      <c r="B177" s="100" t="s">
        <v>81</v>
      </c>
      <c r="C177" s="191" t="s">
        <v>111</v>
      </c>
      <c r="D177" s="365" t="s">
        <v>260</v>
      </c>
      <c r="E177" s="466" t="s">
        <v>316</v>
      </c>
      <c r="F177" s="115" t="s">
        <v>318</v>
      </c>
      <c r="G177" s="192"/>
      <c r="H177" s="409">
        <f>H179+H181</f>
        <v>0</v>
      </c>
      <c r="I177" s="409">
        <f>I179+I181</f>
        <v>0</v>
      </c>
      <c r="J177" s="6"/>
      <c r="K177" s="215"/>
      <c r="L177" s="215"/>
      <c r="M177" s="215"/>
      <c r="N177" s="215"/>
      <c r="O177" s="215"/>
      <c r="P177" s="215"/>
      <c r="Q177" s="215"/>
      <c r="R177" s="215"/>
      <c r="S177" s="215"/>
      <c r="T177" s="215"/>
      <c r="U177" s="215"/>
      <c r="V177" s="215"/>
      <c r="W177" s="215"/>
      <c r="X177" s="215"/>
      <c r="Y177" s="215"/>
      <c r="Z177" s="215"/>
      <c r="AA177" s="215"/>
      <c r="AB177" s="215"/>
      <c r="AC177" s="215"/>
      <c r="AD177" s="215"/>
      <c r="AE177" s="215"/>
      <c r="AF177" s="215"/>
      <c r="AG177" s="215"/>
      <c r="AH177" s="215"/>
      <c r="AI177" s="215"/>
      <c r="AJ177" s="215"/>
      <c r="AK177" s="215"/>
      <c r="AL177" s="215"/>
      <c r="AM177" s="215"/>
      <c r="AN177" s="215"/>
      <c r="AO177" s="215"/>
      <c r="AP177" s="215"/>
      <c r="AQ177" s="215"/>
      <c r="AR177" s="215"/>
      <c r="AS177" s="215"/>
      <c r="AT177" s="215"/>
      <c r="AU177" s="215"/>
      <c r="AV177" s="215"/>
      <c r="AW177" s="215"/>
      <c r="AX177" s="215"/>
      <c r="AY177" s="215"/>
      <c r="AZ177" s="215"/>
      <c r="BA177" s="215"/>
      <c r="BB177" s="215"/>
      <c r="BC177" s="215"/>
      <c r="BD177" s="215"/>
      <c r="BE177" s="215"/>
      <c r="BF177" s="215"/>
      <c r="BG177" s="215"/>
      <c r="BH177" s="215"/>
      <c r="BI177" s="215"/>
      <c r="BJ177" s="215"/>
      <c r="BK177" s="215"/>
      <c r="BL177" s="215"/>
      <c r="BM177" s="215"/>
      <c r="BN177" s="215"/>
      <c r="BO177" s="215"/>
      <c r="BP177" s="215"/>
      <c r="BQ177" s="215"/>
      <c r="BR177" s="215"/>
      <c r="BS177" s="215"/>
      <c r="BT177" s="215"/>
      <c r="BU177" s="215"/>
      <c r="BV177" s="215"/>
      <c r="BW177" s="215"/>
      <c r="BX177" s="215"/>
      <c r="BY177" s="215"/>
      <c r="BZ177" s="215"/>
      <c r="CA177" s="215"/>
      <c r="CB177" s="215"/>
      <c r="CC177" s="215"/>
      <c r="CD177" s="215"/>
      <c r="CE177" s="215"/>
      <c r="CF177" s="215"/>
      <c r="CG177" s="215"/>
      <c r="CH177" s="215"/>
      <c r="CI177" s="215"/>
      <c r="CJ177" s="215"/>
      <c r="CK177" s="215"/>
      <c r="CL177" s="215"/>
      <c r="CM177" s="215"/>
      <c r="CN177" s="215"/>
      <c r="CO177" s="215"/>
      <c r="CP177" s="215"/>
      <c r="CQ177" s="215"/>
      <c r="CR177" s="215"/>
      <c r="CS177" s="215"/>
      <c r="CT177" s="215"/>
      <c r="CU177" s="215"/>
      <c r="CV177" s="215"/>
      <c r="CW177" s="215"/>
      <c r="CX177" s="215"/>
      <c r="CY177" s="215"/>
      <c r="CZ177" s="215"/>
      <c r="DA177" s="215"/>
      <c r="DB177" s="215"/>
      <c r="DC177" s="215"/>
      <c r="DD177" s="215"/>
      <c r="DE177" s="215"/>
      <c r="DF177" s="215"/>
      <c r="DG177" s="215"/>
      <c r="DH177" s="215"/>
      <c r="DI177" s="215"/>
      <c r="DJ177" s="215"/>
      <c r="DK177" s="215"/>
      <c r="DL177" s="215"/>
      <c r="DM177" s="215"/>
      <c r="DN177" s="215"/>
      <c r="DO177" s="215"/>
      <c r="DP177" s="215"/>
      <c r="DQ177" s="215"/>
      <c r="DR177" s="215"/>
      <c r="DS177" s="215"/>
      <c r="DT177" s="215"/>
      <c r="DU177" s="215"/>
      <c r="DV177" s="215"/>
      <c r="DW177" s="215"/>
      <c r="DX177" s="215"/>
      <c r="DY177" s="215"/>
      <c r="DZ177" s="215"/>
      <c r="EA177" s="215"/>
      <c r="EB177" s="215"/>
      <c r="EC177" s="215"/>
      <c r="ED177" s="215"/>
      <c r="EE177" s="215"/>
      <c r="EF177" s="215"/>
      <c r="EG177" s="215"/>
      <c r="EH177" s="215"/>
      <c r="EI177" s="215"/>
      <c r="EJ177" s="215"/>
      <c r="EK177" s="215"/>
      <c r="EL177" s="215"/>
      <c r="EM177" s="215"/>
      <c r="EN177" s="215"/>
      <c r="EO177" s="215"/>
      <c r="EP177" s="215"/>
      <c r="EQ177" s="215"/>
      <c r="ER177" s="215"/>
      <c r="ES177" s="215"/>
      <c r="ET177" s="215"/>
      <c r="EU177" s="215"/>
      <c r="EV177" s="215"/>
      <c r="EW177" s="215"/>
      <c r="EX177" s="215"/>
      <c r="EY177" s="215"/>
      <c r="EZ177" s="215"/>
      <c r="FA177" s="215"/>
      <c r="FB177" s="215"/>
      <c r="FC177" s="215"/>
      <c r="FD177" s="215"/>
      <c r="FE177" s="215"/>
      <c r="FF177" s="215"/>
      <c r="FG177" s="215"/>
      <c r="FH177" s="215"/>
      <c r="FI177" s="215"/>
      <c r="FJ177" s="215"/>
      <c r="FK177" s="215"/>
      <c r="FL177" s="215"/>
      <c r="FM177" s="215"/>
      <c r="FN177" s="215"/>
      <c r="FO177" s="215"/>
      <c r="FP177" s="215"/>
      <c r="FQ177" s="215"/>
      <c r="FR177" s="215"/>
      <c r="FS177" s="215"/>
      <c r="FT177" s="215"/>
      <c r="FU177" s="215"/>
      <c r="FV177" s="215"/>
      <c r="FW177" s="215"/>
      <c r="FX177" s="215"/>
      <c r="FY177" s="215"/>
      <c r="FZ177" s="215"/>
      <c r="GA177" s="215"/>
      <c r="GB177" s="215"/>
      <c r="GC177" s="215"/>
      <c r="GD177" s="215"/>
      <c r="GE177" s="215"/>
      <c r="GF177" s="215"/>
      <c r="GG177" s="215"/>
      <c r="GH177" s="215"/>
      <c r="GI177" s="215"/>
      <c r="GJ177" s="215"/>
      <c r="GK177" s="215"/>
      <c r="GL177" s="215"/>
      <c r="GM177" s="215"/>
      <c r="GN177" s="215"/>
      <c r="GO177" s="215"/>
      <c r="GP177" s="215"/>
      <c r="GQ177" s="215"/>
      <c r="GR177" s="215"/>
      <c r="GS177" s="215"/>
      <c r="GT177" s="215"/>
      <c r="GU177" s="215"/>
      <c r="GV177" s="215"/>
      <c r="GW177" s="215"/>
      <c r="GX177" s="215"/>
      <c r="GY177" s="215"/>
      <c r="GZ177" s="215"/>
      <c r="HA177" s="215"/>
      <c r="HB177" s="215"/>
      <c r="HC177" s="215"/>
      <c r="HD177" s="215"/>
      <c r="HE177" s="215"/>
      <c r="HF177" s="215"/>
      <c r="HG177" s="215"/>
      <c r="HH177" s="215"/>
      <c r="HI177" s="215"/>
      <c r="HJ177" s="215"/>
      <c r="HK177" s="215"/>
      <c r="HL177" s="215"/>
      <c r="HM177" s="215"/>
      <c r="HN177" s="215"/>
      <c r="HO177" s="215"/>
      <c r="HP177" s="215"/>
      <c r="HQ177" s="215"/>
      <c r="HR177" s="215"/>
      <c r="HS177" s="215"/>
      <c r="HT177" s="215"/>
      <c r="HU177" s="215"/>
      <c r="HV177" s="215"/>
      <c r="HW177" s="215"/>
      <c r="HX177" s="215"/>
      <c r="HY177" s="215"/>
      <c r="HZ177" s="215"/>
      <c r="IA177" s="215"/>
      <c r="IB177" s="215"/>
      <c r="IC177" s="215"/>
      <c r="ID177" s="215"/>
      <c r="IE177" s="215"/>
      <c r="IF177" s="215"/>
      <c r="IG177" s="215"/>
      <c r="IH177" s="215"/>
      <c r="II177" s="215"/>
      <c r="IJ177" s="215"/>
      <c r="IK177" s="215"/>
      <c r="IL177" s="215"/>
      <c r="IM177" s="215"/>
      <c r="IN177" s="215"/>
      <c r="IO177" s="215"/>
      <c r="IP177" s="215"/>
    </row>
    <row r="178" spans="1:250" s="189" customFormat="1" ht="30" customHeight="1" hidden="1">
      <c r="A178" s="530" t="s">
        <v>342</v>
      </c>
      <c r="B178" s="524" t="s">
        <v>81</v>
      </c>
      <c r="C178" s="525" t="s">
        <v>111</v>
      </c>
      <c r="D178" s="526" t="s">
        <v>260</v>
      </c>
      <c r="E178" s="509" t="s">
        <v>75</v>
      </c>
      <c r="F178" s="527" t="s">
        <v>318</v>
      </c>
      <c r="G178" s="528"/>
      <c r="H178" s="529">
        <f>H179</f>
        <v>0</v>
      </c>
      <c r="I178" s="529">
        <f>I179</f>
        <v>0</v>
      </c>
      <c r="J178" s="6"/>
      <c r="K178" s="215"/>
      <c r="L178" s="215"/>
      <c r="M178" s="215"/>
      <c r="N178" s="215"/>
      <c r="O178" s="215"/>
      <c r="P178" s="215"/>
      <c r="Q178" s="215"/>
      <c r="R178" s="215"/>
      <c r="S178" s="215"/>
      <c r="T178" s="215"/>
      <c r="U178" s="215"/>
      <c r="V178" s="215"/>
      <c r="W178" s="215"/>
      <c r="X178" s="215"/>
      <c r="Y178" s="215"/>
      <c r="Z178" s="215"/>
      <c r="AA178" s="215"/>
      <c r="AB178" s="215"/>
      <c r="AC178" s="215"/>
      <c r="AD178" s="215"/>
      <c r="AE178" s="215"/>
      <c r="AF178" s="215"/>
      <c r="AG178" s="215"/>
      <c r="AH178" s="215"/>
      <c r="AI178" s="215"/>
      <c r="AJ178" s="215"/>
      <c r="AK178" s="215"/>
      <c r="AL178" s="215"/>
      <c r="AM178" s="215"/>
      <c r="AN178" s="215"/>
      <c r="AO178" s="215"/>
      <c r="AP178" s="215"/>
      <c r="AQ178" s="215"/>
      <c r="AR178" s="215"/>
      <c r="AS178" s="215"/>
      <c r="AT178" s="215"/>
      <c r="AU178" s="215"/>
      <c r="AV178" s="215"/>
      <c r="AW178" s="215"/>
      <c r="AX178" s="215"/>
      <c r="AY178" s="215"/>
      <c r="AZ178" s="215"/>
      <c r="BA178" s="215"/>
      <c r="BB178" s="215"/>
      <c r="BC178" s="215"/>
      <c r="BD178" s="215"/>
      <c r="BE178" s="215"/>
      <c r="BF178" s="215"/>
      <c r="BG178" s="215"/>
      <c r="BH178" s="215"/>
      <c r="BI178" s="215"/>
      <c r="BJ178" s="215"/>
      <c r="BK178" s="215"/>
      <c r="BL178" s="215"/>
      <c r="BM178" s="215"/>
      <c r="BN178" s="215"/>
      <c r="BO178" s="215"/>
      <c r="BP178" s="215"/>
      <c r="BQ178" s="215"/>
      <c r="BR178" s="215"/>
      <c r="BS178" s="215"/>
      <c r="BT178" s="215"/>
      <c r="BU178" s="215"/>
      <c r="BV178" s="215"/>
      <c r="BW178" s="215"/>
      <c r="BX178" s="215"/>
      <c r="BY178" s="215"/>
      <c r="BZ178" s="215"/>
      <c r="CA178" s="215"/>
      <c r="CB178" s="215"/>
      <c r="CC178" s="215"/>
      <c r="CD178" s="215"/>
      <c r="CE178" s="215"/>
      <c r="CF178" s="215"/>
      <c r="CG178" s="215"/>
      <c r="CH178" s="215"/>
      <c r="CI178" s="215"/>
      <c r="CJ178" s="215"/>
      <c r="CK178" s="215"/>
      <c r="CL178" s="215"/>
      <c r="CM178" s="215"/>
      <c r="CN178" s="215"/>
      <c r="CO178" s="215"/>
      <c r="CP178" s="215"/>
      <c r="CQ178" s="215"/>
      <c r="CR178" s="215"/>
      <c r="CS178" s="215"/>
      <c r="CT178" s="215"/>
      <c r="CU178" s="215"/>
      <c r="CV178" s="215"/>
      <c r="CW178" s="215"/>
      <c r="CX178" s="215"/>
      <c r="CY178" s="215"/>
      <c r="CZ178" s="215"/>
      <c r="DA178" s="215"/>
      <c r="DB178" s="215"/>
      <c r="DC178" s="215"/>
      <c r="DD178" s="215"/>
      <c r="DE178" s="215"/>
      <c r="DF178" s="215"/>
      <c r="DG178" s="215"/>
      <c r="DH178" s="215"/>
      <c r="DI178" s="215"/>
      <c r="DJ178" s="215"/>
      <c r="DK178" s="215"/>
      <c r="DL178" s="215"/>
      <c r="DM178" s="215"/>
      <c r="DN178" s="215"/>
      <c r="DO178" s="215"/>
      <c r="DP178" s="215"/>
      <c r="DQ178" s="215"/>
      <c r="DR178" s="215"/>
      <c r="DS178" s="215"/>
      <c r="DT178" s="215"/>
      <c r="DU178" s="215"/>
      <c r="DV178" s="215"/>
      <c r="DW178" s="215"/>
      <c r="DX178" s="215"/>
      <c r="DY178" s="215"/>
      <c r="DZ178" s="215"/>
      <c r="EA178" s="215"/>
      <c r="EB178" s="215"/>
      <c r="EC178" s="215"/>
      <c r="ED178" s="215"/>
      <c r="EE178" s="215"/>
      <c r="EF178" s="215"/>
      <c r="EG178" s="215"/>
      <c r="EH178" s="215"/>
      <c r="EI178" s="215"/>
      <c r="EJ178" s="215"/>
      <c r="EK178" s="215"/>
      <c r="EL178" s="215"/>
      <c r="EM178" s="215"/>
      <c r="EN178" s="215"/>
      <c r="EO178" s="215"/>
      <c r="EP178" s="215"/>
      <c r="EQ178" s="215"/>
      <c r="ER178" s="215"/>
      <c r="ES178" s="215"/>
      <c r="ET178" s="215"/>
      <c r="EU178" s="215"/>
      <c r="EV178" s="215"/>
      <c r="EW178" s="215"/>
      <c r="EX178" s="215"/>
      <c r="EY178" s="215"/>
      <c r="EZ178" s="215"/>
      <c r="FA178" s="215"/>
      <c r="FB178" s="215"/>
      <c r="FC178" s="215"/>
      <c r="FD178" s="215"/>
      <c r="FE178" s="215"/>
      <c r="FF178" s="215"/>
      <c r="FG178" s="215"/>
      <c r="FH178" s="215"/>
      <c r="FI178" s="215"/>
      <c r="FJ178" s="215"/>
      <c r="FK178" s="215"/>
      <c r="FL178" s="215"/>
      <c r="FM178" s="215"/>
      <c r="FN178" s="215"/>
      <c r="FO178" s="215"/>
      <c r="FP178" s="215"/>
      <c r="FQ178" s="215"/>
      <c r="FR178" s="215"/>
      <c r="FS178" s="215"/>
      <c r="FT178" s="215"/>
      <c r="FU178" s="215"/>
      <c r="FV178" s="215"/>
      <c r="FW178" s="215"/>
      <c r="FX178" s="215"/>
      <c r="FY178" s="215"/>
      <c r="FZ178" s="215"/>
      <c r="GA178" s="215"/>
      <c r="GB178" s="215"/>
      <c r="GC178" s="215"/>
      <c r="GD178" s="215"/>
      <c r="GE178" s="215"/>
      <c r="GF178" s="215"/>
      <c r="GG178" s="215"/>
      <c r="GH178" s="215"/>
      <c r="GI178" s="215"/>
      <c r="GJ178" s="215"/>
      <c r="GK178" s="215"/>
      <c r="GL178" s="215"/>
      <c r="GM178" s="215"/>
      <c r="GN178" s="215"/>
      <c r="GO178" s="215"/>
      <c r="GP178" s="215"/>
      <c r="GQ178" s="215"/>
      <c r="GR178" s="215"/>
      <c r="GS178" s="215"/>
      <c r="GT178" s="215"/>
      <c r="GU178" s="215"/>
      <c r="GV178" s="215"/>
      <c r="GW178" s="215"/>
      <c r="GX178" s="215"/>
      <c r="GY178" s="215"/>
      <c r="GZ178" s="215"/>
      <c r="HA178" s="215"/>
      <c r="HB178" s="215"/>
      <c r="HC178" s="215"/>
      <c r="HD178" s="215"/>
      <c r="HE178" s="215"/>
      <c r="HF178" s="215"/>
      <c r="HG178" s="215"/>
      <c r="HH178" s="215"/>
      <c r="HI178" s="215"/>
      <c r="HJ178" s="215"/>
      <c r="HK178" s="215"/>
      <c r="HL178" s="215"/>
      <c r="HM178" s="215"/>
      <c r="HN178" s="215"/>
      <c r="HO178" s="215"/>
      <c r="HP178" s="215"/>
      <c r="HQ178" s="215"/>
      <c r="HR178" s="215"/>
      <c r="HS178" s="215"/>
      <c r="HT178" s="215"/>
      <c r="HU178" s="215"/>
      <c r="HV178" s="215"/>
      <c r="HW178" s="215"/>
      <c r="HX178" s="215"/>
      <c r="HY178" s="215"/>
      <c r="HZ178" s="215"/>
      <c r="IA178" s="215"/>
      <c r="IB178" s="215"/>
      <c r="IC178" s="215"/>
      <c r="ID178" s="215"/>
      <c r="IE178" s="215"/>
      <c r="IF178" s="215"/>
      <c r="IG178" s="215"/>
      <c r="IH178" s="215"/>
      <c r="II178" s="215"/>
      <c r="IJ178" s="215"/>
      <c r="IK178" s="215"/>
      <c r="IL178" s="215"/>
      <c r="IM178" s="215"/>
      <c r="IN178" s="215"/>
      <c r="IO178" s="215"/>
      <c r="IP178" s="215"/>
    </row>
    <row r="179" spans="1:39" s="190" customFormat="1" ht="43.5" customHeight="1" hidden="1">
      <c r="A179" s="150" t="s">
        <v>344</v>
      </c>
      <c r="B179" s="218" t="s">
        <v>81</v>
      </c>
      <c r="C179" s="219" t="s">
        <v>111</v>
      </c>
      <c r="D179" s="52" t="s">
        <v>260</v>
      </c>
      <c r="E179" s="459" t="s">
        <v>75</v>
      </c>
      <c r="F179" s="53" t="s">
        <v>343</v>
      </c>
      <c r="G179" s="220"/>
      <c r="H179" s="420">
        <f>H180</f>
        <v>0</v>
      </c>
      <c r="I179" s="420">
        <f>I180</f>
        <v>0</v>
      </c>
      <c r="J179" s="9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row>
    <row r="180" spans="1:39" s="170" customFormat="1" ht="28.5" customHeight="1" hidden="1">
      <c r="A180" s="25" t="s">
        <v>83</v>
      </c>
      <c r="B180" s="247" t="s">
        <v>81</v>
      </c>
      <c r="C180" s="248" t="s">
        <v>111</v>
      </c>
      <c r="D180" s="383" t="s">
        <v>260</v>
      </c>
      <c r="E180" s="467" t="s">
        <v>75</v>
      </c>
      <c r="F180" s="381" t="s">
        <v>343</v>
      </c>
      <c r="G180" s="249" t="s">
        <v>84</v>
      </c>
      <c r="H180" s="435">
        <v>0</v>
      </c>
      <c r="I180" s="435">
        <v>0</v>
      </c>
      <c r="J180" s="162"/>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row>
    <row r="181" spans="1:39" s="170" customFormat="1" ht="216" hidden="1">
      <c r="A181" s="38" t="s">
        <v>259</v>
      </c>
      <c r="B181" s="39" t="s">
        <v>81</v>
      </c>
      <c r="C181" s="195" t="s">
        <v>111</v>
      </c>
      <c r="D181" s="344" t="s">
        <v>260</v>
      </c>
      <c r="E181" s="455"/>
      <c r="F181" s="33" t="s">
        <v>261</v>
      </c>
      <c r="G181" s="196"/>
      <c r="H181" s="410">
        <f>+H182</f>
        <v>0</v>
      </c>
      <c r="I181" s="410">
        <f>+I182</f>
        <v>0</v>
      </c>
      <c r="J181" s="162"/>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row>
    <row r="182" spans="1:39" s="170" customFormat="1" ht="36" hidden="1">
      <c r="A182" s="25" t="s">
        <v>82</v>
      </c>
      <c r="B182" s="247" t="s">
        <v>81</v>
      </c>
      <c r="C182" s="248" t="s">
        <v>111</v>
      </c>
      <c r="D182" s="345" t="s">
        <v>260</v>
      </c>
      <c r="E182" s="456"/>
      <c r="F182" s="29" t="s">
        <v>261</v>
      </c>
      <c r="G182" s="249" t="s">
        <v>77</v>
      </c>
      <c r="H182" s="435"/>
      <c r="I182" s="435"/>
      <c r="J182" s="162"/>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row>
    <row r="183" spans="1:10" s="215" customFormat="1" ht="17.25">
      <c r="A183" s="108" t="s">
        <v>112</v>
      </c>
      <c r="B183" s="64" t="s">
        <v>113</v>
      </c>
      <c r="C183" s="64"/>
      <c r="D183" s="91"/>
      <c r="E183" s="446"/>
      <c r="F183" s="92"/>
      <c r="G183" s="64"/>
      <c r="H183" s="436">
        <f>+H190+H197+H184+H212</f>
        <v>677346</v>
      </c>
      <c r="I183" s="436">
        <f>+I190+I197+I184+I212</f>
        <v>682290</v>
      </c>
      <c r="J183" s="386" t="e">
        <f>I189+#REF!+#REF!+#REF!+I195+I196+I203+I208+#REF!+#REF!+#REF!+I211</f>
        <v>#REF!</v>
      </c>
    </row>
    <row r="184" spans="1:10" s="215" customFormat="1" ht="17.25">
      <c r="A184" s="109" t="s">
        <v>262</v>
      </c>
      <c r="B184" s="69" t="s">
        <v>113</v>
      </c>
      <c r="C184" s="69" t="s">
        <v>75</v>
      </c>
      <c r="D184" s="103"/>
      <c r="E184" s="452"/>
      <c r="F184" s="104"/>
      <c r="G184" s="69"/>
      <c r="H184" s="437">
        <f aca="true" t="shared" si="9" ref="H184:I187">H185</f>
        <v>176976</v>
      </c>
      <c r="I184" s="437">
        <f t="shared" si="9"/>
        <v>194242</v>
      </c>
      <c r="J184" s="6"/>
    </row>
    <row r="185" spans="1:10" s="215" customFormat="1" ht="51.75">
      <c r="A185" s="110" t="s">
        <v>494</v>
      </c>
      <c r="B185" s="88" t="s">
        <v>113</v>
      </c>
      <c r="C185" s="88" t="s">
        <v>75</v>
      </c>
      <c r="D185" s="355" t="s">
        <v>263</v>
      </c>
      <c r="E185" s="399" t="s">
        <v>316</v>
      </c>
      <c r="F185" s="143" t="s">
        <v>318</v>
      </c>
      <c r="G185" s="88"/>
      <c r="H185" s="434">
        <f t="shared" si="9"/>
        <v>176976</v>
      </c>
      <c r="I185" s="434">
        <f t="shared" si="9"/>
        <v>194242</v>
      </c>
      <c r="J185" s="6"/>
    </row>
    <row r="186" spans="1:10" s="215" customFormat="1" ht="72">
      <c r="A186" s="10" t="s">
        <v>506</v>
      </c>
      <c r="B186" s="100" t="s">
        <v>113</v>
      </c>
      <c r="C186" s="191" t="s">
        <v>75</v>
      </c>
      <c r="D186" s="365" t="s">
        <v>149</v>
      </c>
      <c r="E186" s="466" t="s">
        <v>316</v>
      </c>
      <c r="F186" s="115" t="s">
        <v>318</v>
      </c>
      <c r="G186" s="192"/>
      <c r="H186" s="409">
        <f t="shared" si="9"/>
        <v>176976</v>
      </c>
      <c r="I186" s="409">
        <f t="shared" si="9"/>
        <v>194242</v>
      </c>
      <c r="J186" s="6"/>
    </row>
    <row r="187" spans="1:10" s="215" customFormat="1" ht="35.25" customHeight="1">
      <c r="A187" s="531" t="s">
        <v>347</v>
      </c>
      <c r="B187" s="514" t="s">
        <v>364</v>
      </c>
      <c r="C187" s="515" t="s">
        <v>75</v>
      </c>
      <c r="D187" s="526" t="s">
        <v>149</v>
      </c>
      <c r="E187" s="509" t="s">
        <v>75</v>
      </c>
      <c r="F187" s="527" t="s">
        <v>318</v>
      </c>
      <c r="G187" s="532"/>
      <c r="H187" s="533">
        <f t="shared" si="9"/>
        <v>176976</v>
      </c>
      <c r="I187" s="533">
        <f t="shared" si="9"/>
        <v>194242</v>
      </c>
      <c r="J187" s="6"/>
    </row>
    <row r="188" spans="1:10" s="215" customFormat="1" ht="18">
      <c r="A188" s="30" t="s">
        <v>293</v>
      </c>
      <c r="B188" s="39" t="s">
        <v>113</v>
      </c>
      <c r="C188" s="195" t="s">
        <v>75</v>
      </c>
      <c r="D188" s="258" t="s">
        <v>149</v>
      </c>
      <c r="E188" s="459" t="s">
        <v>75</v>
      </c>
      <c r="F188" s="43" t="s">
        <v>345</v>
      </c>
      <c r="G188" s="196"/>
      <c r="H188" s="410">
        <f>+H189</f>
        <v>176976</v>
      </c>
      <c r="I188" s="410">
        <f>+I189</f>
        <v>194242</v>
      </c>
      <c r="J188" s="6"/>
    </row>
    <row r="189" spans="1:10" s="215" customFormat="1" ht="18">
      <c r="A189" s="106" t="s">
        <v>432</v>
      </c>
      <c r="B189" s="72" t="s">
        <v>113</v>
      </c>
      <c r="C189" s="72" t="s">
        <v>75</v>
      </c>
      <c r="D189" s="367" t="s">
        <v>149</v>
      </c>
      <c r="E189" s="468" t="s">
        <v>75</v>
      </c>
      <c r="F189" s="253" t="s">
        <v>345</v>
      </c>
      <c r="G189" s="59" t="s">
        <v>84</v>
      </c>
      <c r="H189" s="425">
        <v>176976</v>
      </c>
      <c r="I189" s="425">
        <v>194242</v>
      </c>
      <c r="J189" s="6"/>
    </row>
    <row r="190" spans="1:10" s="124" customFormat="1" ht="18" hidden="1">
      <c r="A190" s="109" t="s">
        <v>114</v>
      </c>
      <c r="B190" s="69" t="s">
        <v>113</v>
      </c>
      <c r="C190" s="69" t="s">
        <v>76</v>
      </c>
      <c r="D190" s="103"/>
      <c r="E190" s="452"/>
      <c r="F190" s="104"/>
      <c r="G190" s="69"/>
      <c r="H190" s="437">
        <f>H191</f>
        <v>0</v>
      </c>
      <c r="I190" s="437">
        <f>I191</f>
        <v>0</v>
      </c>
      <c r="J190" s="81"/>
    </row>
    <row r="191" spans="1:10" s="124" customFormat="1" ht="51.75" hidden="1">
      <c r="A191" s="111" t="s">
        <v>268</v>
      </c>
      <c r="B191" s="88" t="s">
        <v>113</v>
      </c>
      <c r="C191" s="113" t="s">
        <v>76</v>
      </c>
      <c r="D191" s="364" t="s">
        <v>148</v>
      </c>
      <c r="E191" s="465"/>
      <c r="F191" s="26" t="s">
        <v>138</v>
      </c>
      <c r="G191" s="114"/>
      <c r="H191" s="434">
        <f>+H192</f>
        <v>0</v>
      </c>
      <c r="I191" s="434">
        <f>+I192</f>
        <v>0</v>
      </c>
      <c r="J191" s="81"/>
    </row>
    <row r="192" spans="1:10" s="124" customFormat="1" ht="72" hidden="1">
      <c r="A192" s="10" t="s">
        <v>271</v>
      </c>
      <c r="B192" s="100" t="s">
        <v>113</v>
      </c>
      <c r="C192" s="191" t="s">
        <v>76</v>
      </c>
      <c r="D192" s="365" t="s">
        <v>149</v>
      </c>
      <c r="E192" s="466"/>
      <c r="F192" s="115" t="s">
        <v>138</v>
      </c>
      <c r="G192" s="192"/>
      <c r="H192" s="409">
        <f>+H194</f>
        <v>0</v>
      </c>
      <c r="I192" s="409">
        <f>+I194</f>
        <v>0</v>
      </c>
      <c r="J192" s="81"/>
    </row>
    <row r="193" spans="1:10" s="124" customFormat="1" ht="36" hidden="1">
      <c r="A193" s="531" t="s">
        <v>347</v>
      </c>
      <c r="B193" s="514" t="s">
        <v>364</v>
      </c>
      <c r="C193" s="515" t="s">
        <v>76</v>
      </c>
      <c r="D193" s="526" t="s">
        <v>149</v>
      </c>
      <c r="E193" s="509" t="s">
        <v>75</v>
      </c>
      <c r="F193" s="527" t="s">
        <v>318</v>
      </c>
      <c r="G193" s="532"/>
      <c r="H193" s="533">
        <f>H194</f>
        <v>0</v>
      </c>
      <c r="I193" s="533">
        <f>I194</f>
        <v>0</v>
      </c>
      <c r="J193" s="81"/>
    </row>
    <row r="194" spans="1:10" s="124" customFormat="1" ht="51" customHeight="1" hidden="1">
      <c r="A194" s="30" t="s">
        <v>447</v>
      </c>
      <c r="B194" s="39" t="s">
        <v>113</v>
      </c>
      <c r="C194" s="195" t="s">
        <v>76</v>
      </c>
      <c r="D194" s="258" t="s">
        <v>149</v>
      </c>
      <c r="E194" s="459" t="s">
        <v>75</v>
      </c>
      <c r="F194" s="43" t="s">
        <v>448</v>
      </c>
      <c r="G194" s="196"/>
      <c r="H194" s="410">
        <f>H195</f>
        <v>0</v>
      </c>
      <c r="I194" s="410">
        <f>I195</f>
        <v>0</v>
      </c>
      <c r="J194" s="81"/>
    </row>
    <row r="195" spans="1:10" s="124" customFormat="1" ht="18" hidden="1">
      <c r="A195" s="106" t="s">
        <v>105</v>
      </c>
      <c r="B195" s="72" t="s">
        <v>113</v>
      </c>
      <c r="C195" s="72" t="s">
        <v>76</v>
      </c>
      <c r="D195" s="367" t="s">
        <v>149</v>
      </c>
      <c r="E195" s="468" t="s">
        <v>75</v>
      </c>
      <c r="F195" s="253" t="s">
        <v>448</v>
      </c>
      <c r="G195" s="59" t="s">
        <v>104</v>
      </c>
      <c r="H195" s="425">
        <v>0</v>
      </c>
      <c r="I195" s="425">
        <v>0</v>
      </c>
      <c r="J195" s="81"/>
    </row>
    <row r="196" spans="1:10" s="124" customFormat="1" ht="18" hidden="1">
      <c r="A196" s="106" t="s">
        <v>275</v>
      </c>
      <c r="B196" s="72" t="s">
        <v>113</v>
      </c>
      <c r="C196" s="72" t="s">
        <v>76</v>
      </c>
      <c r="D196" s="367" t="s">
        <v>149</v>
      </c>
      <c r="E196" s="468"/>
      <c r="F196" s="253" t="s">
        <v>272</v>
      </c>
      <c r="G196" s="59" t="s">
        <v>274</v>
      </c>
      <c r="H196" s="425">
        <v>0</v>
      </c>
      <c r="I196" s="425">
        <v>0</v>
      </c>
      <c r="J196" s="81"/>
    </row>
    <row r="197" spans="1:10" s="124" customFormat="1" ht="18">
      <c r="A197" s="109" t="s">
        <v>115</v>
      </c>
      <c r="B197" s="69" t="s">
        <v>113</v>
      </c>
      <c r="C197" s="69" t="s">
        <v>102</v>
      </c>
      <c r="D197" s="54"/>
      <c r="E197" s="447"/>
      <c r="F197" s="55"/>
      <c r="G197" s="69"/>
      <c r="H197" s="437">
        <f>+H198+H204</f>
        <v>500370</v>
      </c>
      <c r="I197" s="437">
        <f>+I198+I204</f>
        <v>488048</v>
      </c>
      <c r="J197" s="81"/>
    </row>
    <row r="198" spans="1:39" s="255" customFormat="1" ht="75" customHeight="1">
      <c r="A198" s="111" t="s">
        <v>495</v>
      </c>
      <c r="B198" s="88" t="s">
        <v>113</v>
      </c>
      <c r="C198" s="113" t="s">
        <v>102</v>
      </c>
      <c r="D198" s="364" t="s">
        <v>148</v>
      </c>
      <c r="E198" s="465" t="s">
        <v>316</v>
      </c>
      <c r="F198" s="26" t="s">
        <v>318</v>
      </c>
      <c r="G198" s="114"/>
      <c r="H198" s="434">
        <f>+H199</f>
        <v>500370</v>
      </c>
      <c r="I198" s="434">
        <f>+I199</f>
        <v>488048</v>
      </c>
      <c r="J198" s="112"/>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row>
    <row r="199" spans="1:39" s="194" customFormat="1" ht="89.25" customHeight="1">
      <c r="A199" s="10" t="s">
        <v>505</v>
      </c>
      <c r="B199" s="100" t="s">
        <v>113</v>
      </c>
      <c r="C199" s="191" t="s">
        <v>102</v>
      </c>
      <c r="D199" s="365" t="s">
        <v>149</v>
      </c>
      <c r="E199" s="466" t="s">
        <v>316</v>
      </c>
      <c r="F199" s="115" t="s">
        <v>318</v>
      </c>
      <c r="G199" s="192"/>
      <c r="H199" s="409">
        <f>+H201</f>
        <v>500370</v>
      </c>
      <c r="I199" s="409">
        <f>+I201</f>
        <v>488048</v>
      </c>
      <c r="J199" s="24"/>
      <c r="K199" s="193"/>
      <c r="L199" s="193"/>
      <c r="M199" s="193"/>
      <c r="N199" s="193"/>
      <c r="O199" s="193"/>
      <c r="P199" s="193"/>
      <c r="Q199" s="193"/>
      <c r="R199" s="193"/>
      <c r="S199" s="193"/>
      <c r="T199" s="193"/>
      <c r="U199" s="193"/>
      <c r="V199" s="193"/>
      <c r="W199" s="193"/>
      <c r="X199" s="193"/>
      <c r="Y199" s="193"/>
      <c r="Z199" s="193"/>
      <c r="AA199" s="193"/>
      <c r="AB199" s="193"/>
      <c r="AC199" s="193"/>
      <c r="AD199" s="193"/>
      <c r="AE199" s="193"/>
      <c r="AF199" s="193"/>
      <c r="AG199" s="193"/>
      <c r="AH199" s="193"/>
      <c r="AI199" s="193"/>
      <c r="AJ199" s="193"/>
      <c r="AK199" s="193"/>
      <c r="AL199" s="193"/>
      <c r="AM199" s="193"/>
    </row>
    <row r="200" spans="1:39" s="194" customFormat="1" ht="57" customHeight="1">
      <c r="A200" s="531" t="s">
        <v>347</v>
      </c>
      <c r="B200" s="514" t="s">
        <v>113</v>
      </c>
      <c r="C200" s="515" t="s">
        <v>102</v>
      </c>
      <c r="D200" s="526" t="s">
        <v>149</v>
      </c>
      <c r="E200" s="509" t="s">
        <v>75</v>
      </c>
      <c r="F200" s="527" t="s">
        <v>318</v>
      </c>
      <c r="G200" s="532"/>
      <c r="H200" s="533">
        <f>H201</f>
        <v>500370</v>
      </c>
      <c r="I200" s="533">
        <f>I201</f>
        <v>488048</v>
      </c>
      <c r="J200" s="24"/>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row>
    <row r="201" spans="1:10" s="193" customFormat="1" ht="18">
      <c r="A201" s="30" t="s">
        <v>151</v>
      </c>
      <c r="B201" s="39" t="s">
        <v>113</v>
      </c>
      <c r="C201" s="195" t="s">
        <v>102</v>
      </c>
      <c r="D201" s="368" t="s">
        <v>149</v>
      </c>
      <c r="E201" s="470" t="s">
        <v>75</v>
      </c>
      <c r="F201" s="116" t="s">
        <v>346</v>
      </c>
      <c r="G201" s="196"/>
      <c r="H201" s="410">
        <f>SUM(H202:H203)</f>
        <v>500370</v>
      </c>
      <c r="I201" s="410">
        <f>SUM(I202:I203)</f>
        <v>488048</v>
      </c>
      <c r="J201" s="24"/>
    </row>
    <row r="202" spans="1:10" s="193" customFormat="1" ht="18" hidden="1">
      <c r="A202" s="118" t="s">
        <v>83</v>
      </c>
      <c r="B202" s="247" t="s">
        <v>113</v>
      </c>
      <c r="C202" s="248" t="s">
        <v>102</v>
      </c>
      <c r="D202" s="369" t="s">
        <v>149</v>
      </c>
      <c r="E202" s="471"/>
      <c r="F202" s="117" t="s">
        <v>150</v>
      </c>
      <c r="G202" s="198" t="s">
        <v>84</v>
      </c>
      <c r="H202" s="411"/>
      <c r="I202" s="411"/>
      <c r="J202" s="24"/>
    </row>
    <row r="203" spans="1:10" s="193" customFormat="1" ht="18">
      <c r="A203" s="84" t="s">
        <v>105</v>
      </c>
      <c r="B203" s="247" t="s">
        <v>113</v>
      </c>
      <c r="C203" s="248" t="s">
        <v>102</v>
      </c>
      <c r="D203" s="369" t="s">
        <v>149</v>
      </c>
      <c r="E203" s="471" t="s">
        <v>75</v>
      </c>
      <c r="F203" s="117" t="s">
        <v>346</v>
      </c>
      <c r="G203" s="198" t="s">
        <v>104</v>
      </c>
      <c r="H203" s="411">
        <f>533162-32792</f>
        <v>500370</v>
      </c>
      <c r="I203" s="411">
        <f>533162-45114</f>
        <v>488048</v>
      </c>
      <c r="J203" s="24"/>
    </row>
    <row r="204" spans="1:39" s="194" customFormat="1" ht="17.25" hidden="1">
      <c r="A204" s="110" t="s">
        <v>277</v>
      </c>
      <c r="B204" s="88" t="s">
        <v>113</v>
      </c>
      <c r="C204" s="88" t="s">
        <v>102</v>
      </c>
      <c r="D204" s="355" t="s">
        <v>160</v>
      </c>
      <c r="E204" s="399"/>
      <c r="F204" s="143" t="s">
        <v>138</v>
      </c>
      <c r="G204" s="88"/>
      <c r="H204" s="434">
        <f>H205</f>
        <v>0</v>
      </c>
      <c r="I204" s="434">
        <f>I205</f>
        <v>0</v>
      </c>
      <c r="J204" s="389" t="e">
        <f>I211+#REF!+#REF!+#REF!+I208</f>
        <v>#REF!</v>
      </c>
      <c r="K204" s="193"/>
      <c r="L204" s="193"/>
      <c r="M204" s="193"/>
      <c r="N204" s="193"/>
      <c r="O204" s="193"/>
      <c r="P204" s="193"/>
      <c r="Q204" s="193"/>
      <c r="R204" s="193"/>
      <c r="S204" s="193"/>
      <c r="T204" s="193"/>
      <c r="U204" s="193"/>
      <c r="V204" s="193"/>
      <c r="W204" s="193"/>
      <c r="X204" s="193"/>
      <c r="Y204" s="193"/>
      <c r="Z204" s="193"/>
      <c r="AA204" s="193"/>
      <c r="AB204" s="193"/>
      <c r="AC204" s="193"/>
      <c r="AD204" s="193"/>
      <c r="AE204" s="193"/>
      <c r="AF204" s="193"/>
      <c r="AG204" s="193"/>
      <c r="AH204" s="193"/>
      <c r="AI204" s="193"/>
      <c r="AJ204" s="193"/>
      <c r="AK204" s="193"/>
      <c r="AL204" s="193"/>
      <c r="AM204" s="193"/>
    </row>
    <row r="205" spans="1:10" s="193" customFormat="1" ht="36" hidden="1">
      <c r="A205" s="252" t="s">
        <v>276</v>
      </c>
      <c r="B205" s="105" t="s">
        <v>113</v>
      </c>
      <c r="C205" s="105" t="s">
        <v>102</v>
      </c>
      <c r="D205" s="366" t="s">
        <v>161</v>
      </c>
      <c r="E205" s="469" t="s">
        <v>316</v>
      </c>
      <c r="F205" s="127" t="s">
        <v>318</v>
      </c>
      <c r="G205" s="105"/>
      <c r="H205" s="438">
        <f>H206+H209</f>
        <v>0</v>
      </c>
      <c r="I205" s="438">
        <f>I206+I209</f>
        <v>0</v>
      </c>
      <c r="J205" s="24"/>
    </row>
    <row r="206" spans="1:10" s="193" customFormat="1" ht="84.75" customHeight="1" hidden="1">
      <c r="A206" s="531" t="s">
        <v>449</v>
      </c>
      <c r="B206" s="514" t="s">
        <v>113</v>
      </c>
      <c r="C206" s="515" t="s">
        <v>102</v>
      </c>
      <c r="D206" s="526" t="s">
        <v>161</v>
      </c>
      <c r="E206" s="509" t="s">
        <v>81</v>
      </c>
      <c r="F206" s="527" t="s">
        <v>318</v>
      </c>
      <c r="G206" s="532"/>
      <c r="H206" s="533">
        <f>H207</f>
        <v>0</v>
      </c>
      <c r="I206" s="533">
        <f>I207</f>
        <v>0</v>
      </c>
      <c r="J206" s="24"/>
    </row>
    <row r="207" spans="1:10" s="193" customFormat="1" ht="18" hidden="1">
      <c r="A207" s="30" t="s">
        <v>450</v>
      </c>
      <c r="B207" s="39" t="s">
        <v>113</v>
      </c>
      <c r="C207" s="195" t="s">
        <v>102</v>
      </c>
      <c r="D207" s="258" t="s">
        <v>161</v>
      </c>
      <c r="E207" s="459" t="s">
        <v>81</v>
      </c>
      <c r="F207" s="43" t="s">
        <v>451</v>
      </c>
      <c r="G207" s="196"/>
      <c r="H207" s="410">
        <f>+H208</f>
        <v>0</v>
      </c>
      <c r="I207" s="410">
        <f>+I208</f>
        <v>0</v>
      </c>
      <c r="J207" s="24"/>
    </row>
    <row r="208" spans="1:10" s="193" customFormat="1" ht="18" hidden="1">
      <c r="A208" s="106" t="s">
        <v>432</v>
      </c>
      <c r="B208" s="72" t="s">
        <v>113</v>
      </c>
      <c r="C208" s="72" t="s">
        <v>102</v>
      </c>
      <c r="D208" s="367" t="s">
        <v>161</v>
      </c>
      <c r="E208" s="468" t="s">
        <v>81</v>
      </c>
      <c r="F208" s="253" t="s">
        <v>451</v>
      </c>
      <c r="G208" s="12" t="s">
        <v>84</v>
      </c>
      <c r="H208" s="418">
        <v>0</v>
      </c>
      <c r="I208" s="418">
        <v>0</v>
      </c>
      <c r="J208" s="24"/>
    </row>
    <row r="209" spans="1:10" s="193" customFormat="1" ht="36" hidden="1">
      <c r="A209" s="531" t="s">
        <v>452</v>
      </c>
      <c r="B209" s="514" t="s">
        <v>113</v>
      </c>
      <c r="C209" s="515" t="s">
        <v>102</v>
      </c>
      <c r="D209" s="526" t="s">
        <v>161</v>
      </c>
      <c r="E209" s="509" t="s">
        <v>87</v>
      </c>
      <c r="F209" s="527" t="s">
        <v>318</v>
      </c>
      <c r="G209" s="532"/>
      <c r="H209" s="533">
        <f>H210</f>
        <v>0</v>
      </c>
      <c r="I209" s="533">
        <f>I210</f>
        <v>0</v>
      </c>
      <c r="J209" s="24"/>
    </row>
    <row r="210" spans="1:10" s="193" customFormat="1" ht="35.25" customHeight="1" hidden="1">
      <c r="A210" s="30" t="s">
        <v>450</v>
      </c>
      <c r="B210" s="39" t="s">
        <v>113</v>
      </c>
      <c r="C210" s="195" t="s">
        <v>102</v>
      </c>
      <c r="D210" s="258" t="s">
        <v>161</v>
      </c>
      <c r="E210" s="459" t="s">
        <v>87</v>
      </c>
      <c r="F210" s="43" t="s">
        <v>451</v>
      </c>
      <c r="G210" s="196"/>
      <c r="H210" s="410">
        <f>H211</f>
        <v>0</v>
      </c>
      <c r="I210" s="410">
        <f>I211</f>
        <v>0</v>
      </c>
      <c r="J210" s="24"/>
    </row>
    <row r="211" spans="1:10" s="193" customFormat="1" ht="18" hidden="1">
      <c r="A211" s="333" t="s">
        <v>432</v>
      </c>
      <c r="B211" s="72" t="s">
        <v>113</v>
      </c>
      <c r="C211" s="72" t="s">
        <v>102</v>
      </c>
      <c r="D211" s="367" t="s">
        <v>161</v>
      </c>
      <c r="E211" s="468" t="s">
        <v>87</v>
      </c>
      <c r="F211" s="253" t="s">
        <v>451</v>
      </c>
      <c r="G211" s="59" t="s">
        <v>84</v>
      </c>
      <c r="H211" s="411">
        <v>0</v>
      </c>
      <c r="I211" s="411">
        <v>0</v>
      </c>
      <c r="J211" s="24"/>
    </row>
    <row r="212" spans="1:10" s="124" customFormat="1" ht="18" hidden="1">
      <c r="A212" s="109" t="s">
        <v>309</v>
      </c>
      <c r="B212" s="69" t="s">
        <v>113</v>
      </c>
      <c r="C212" s="69" t="s">
        <v>113</v>
      </c>
      <c r="D212" s="54"/>
      <c r="E212" s="447"/>
      <c r="F212" s="55"/>
      <c r="G212" s="69"/>
      <c r="H212" s="437">
        <f>+H213+H220</f>
        <v>0</v>
      </c>
      <c r="I212" s="437">
        <f>+I213+I220</f>
        <v>0</v>
      </c>
      <c r="J212" s="81"/>
    </row>
    <row r="213" spans="1:10" s="215" customFormat="1" ht="51.75" hidden="1">
      <c r="A213" s="110" t="s">
        <v>268</v>
      </c>
      <c r="B213" s="88" t="s">
        <v>113</v>
      </c>
      <c r="C213" s="88" t="s">
        <v>75</v>
      </c>
      <c r="D213" s="355" t="s">
        <v>263</v>
      </c>
      <c r="E213" s="399"/>
      <c r="F213" s="143" t="s">
        <v>138</v>
      </c>
      <c r="G213" s="88"/>
      <c r="H213" s="434">
        <f>H217+H214</f>
        <v>0</v>
      </c>
      <c r="I213" s="434">
        <f>I217+I214</f>
        <v>0</v>
      </c>
      <c r="J213" s="6"/>
    </row>
    <row r="214" spans="1:10" s="124" customFormat="1" ht="72" hidden="1">
      <c r="A214" s="10" t="s">
        <v>271</v>
      </c>
      <c r="B214" s="100" t="s">
        <v>113</v>
      </c>
      <c r="C214" s="191" t="s">
        <v>76</v>
      </c>
      <c r="D214" s="365" t="s">
        <v>149</v>
      </c>
      <c r="E214" s="466"/>
      <c r="F214" s="115" t="s">
        <v>138</v>
      </c>
      <c r="G214" s="192"/>
      <c r="H214" s="409">
        <f>+H215</f>
        <v>0</v>
      </c>
      <c r="I214" s="409">
        <f>+I215</f>
        <v>0</v>
      </c>
      <c r="J214" s="81"/>
    </row>
    <row r="215" spans="1:10" s="124" customFormat="1" ht="77.25" customHeight="1" hidden="1">
      <c r="A215" s="30" t="s">
        <v>273</v>
      </c>
      <c r="B215" s="39" t="s">
        <v>113</v>
      </c>
      <c r="C215" s="195" t="s">
        <v>76</v>
      </c>
      <c r="D215" s="258" t="s">
        <v>149</v>
      </c>
      <c r="E215" s="459"/>
      <c r="F215" s="43" t="s">
        <v>272</v>
      </c>
      <c r="G215" s="196"/>
      <c r="H215" s="410">
        <f>H216</f>
        <v>0</v>
      </c>
      <c r="I215" s="410">
        <f>I216</f>
        <v>0</v>
      </c>
      <c r="J215" s="81"/>
    </row>
    <row r="216" spans="1:10" s="124" customFormat="1" ht="36" hidden="1">
      <c r="A216" s="106" t="s">
        <v>82</v>
      </c>
      <c r="B216" s="72" t="s">
        <v>113</v>
      </c>
      <c r="C216" s="72" t="s">
        <v>76</v>
      </c>
      <c r="D216" s="367" t="s">
        <v>149</v>
      </c>
      <c r="E216" s="468"/>
      <c r="F216" s="253" t="s">
        <v>272</v>
      </c>
      <c r="G216" s="12" t="s">
        <v>77</v>
      </c>
      <c r="H216" s="418">
        <v>0</v>
      </c>
      <c r="I216" s="418">
        <v>0</v>
      </c>
      <c r="J216" s="81"/>
    </row>
    <row r="217" spans="1:10" s="215" customFormat="1" ht="61.5" customHeight="1" hidden="1">
      <c r="A217" s="252" t="s">
        <v>270</v>
      </c>
      <c r="B217" s="105" t="s">
        <v>113</v>
      </c>
      <c r="C217" s="105" t="s">
        <v>75</v>
      </c>
      <c r="D217" s="366" t="s">
        <v>260</v>
      </c>
      <c r="E217" s="469"/>
      <c r="F217" s="127" t="s">
        <v>138</v>
      </c>
      <c r="G217" s="105"/>
      <c r="H217" s="438">
        <f>H218</f>
        <v>0</v>
      </c>
      <c r="I217" s="438">
        <f>I218</f>
        <v>0</v>
      </c>
      <c r="J217" s="6"/>
    </row>
    <row r="218" spans="1:10" s="215" customFormat="1" ht="114" customHeight="1" hidden="1">
      <c r="A218" s="30" t="s">
        <v>265</v>
      </c>
      <c r="B218" s="39" t="s">
        <v>113</v>
      </c>
      <c r="C218" s="195" t="s">
        <v>75</v>
      </c>
      <c r="D218" s="258" t="s">
        <v>260</v>
      </c>
      <c r="E218" s="459"/>
      <c r="F218" s="43" t="s">
        <v>264</v>
      </c>
      <c r="G218" s="196"/>
      <c r="H218" s="410">
        <f>+H219</f>
        <v>0</v>
      </c>
      <c r="I218" s="410">
        <f>+I219</f>
        <v>0</v>
      </c>
      <c r="J218" s="6"/>
    </row>
    <row r="219" spans="1:10" s="215" customFormat="1" ht="36" hidden="1">
      <c r="A219" s="106" t="s">
        <v>82</v>
      </c>
      <c r="B219" s="72" t="s">
        <v>113</v>
      </c>
      <c r="C219" s="72" t="s">
        <v>75</v>
      </c>
      <c r="D219" s="367" t="s">
        <v>260</v>
      </c>
      <c r="E219" s="468"/>
      <c r="F219" s="394" t="s">
        <v>264</v>
      </c>
      <c r="G219" s="12" t="s">
        <v>77</v>
      </c>
      <c r="H219" s="418">
        <v>0</v>
      </c>
      <c r="I219" s="418">
        <v>0</v>
      </c>
      <c r="J219" s="6"/>
    </row>
    <row r="220" spans="1:39" s="194" customFormat="1" ht="17.25" hidden="1">
      <c r="A220" s="110" t="s">
        <v>277</v>
      </c>
      <c r="B220" s="88" t="s">
        <v>113</v>
      </c>
      <c r="C220" s="88" t="s">
        <v>102</v>
      </c>
      <c r="D220" s="355" t="s">
        <v>160</v>
      </c>
      <c r="E220" s="399"/>
      <c r="F220" s="143" t="s">
        <v>138</v>
      </c>
      <c r="G220" s="88"/>
      <c r="H220" s="434">
        <f>H221</f>
        <v>0</v>
      </c>
      <c r="I220" s="434">
        <f>I221</f>
        <v>0</v>
      </c>
      <c r="J220" s="389"/>
      <c r="K220" s="193"/>
      <c r="L220" s="193"/>
      <c r="M220" s="193"/>
      <c r="N220" s="193"/>
      <c r="O220" s="193"/>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3"/>
      <c r="AK220" s="193"/>
      <c r="AL220" s="193"/>
      <c r="AM220" s="193"/>
    </row>
    <row r="221" spans="1:10" s="193" customFormat="1" ht="36" hidden="1">
      <c r="A221" s="252" t="s">
        <v>276</v>
      </c>
      <c r="B221" s="105" t="s">
        <v>113</v>
      </c>
      <c r="C221" s="105" t="s">
        <v>102</v>
      </c>
      <c r="D221" s="366" t="s">
        <v>161</v>
      </c>
      <c r="E221" s="469"/>
      <c r="F221" s="127" t="s">
        <v>138</v>
      </c>
      <c r="G221" s="105"/>
      <c r="H221" s="438">
        <f>H222+H224+H226</f>
        <v>0</v>
      </c>
      <c r="I221" s="438">
        <f>I222+I224+I226</f>
        <v>0</v>
      </c>
      <c r="J221" s="24"/>
    </row>
    <row r="222" spans="1:10" s="193" customFormat="1" ht="72" hidden="1">
      <c r="A222" s="30" t="s">
        <v>279</v>
      </c>
      <c r="B222" s="39" t="s">
        <v>113</v>
      </c>
      <c r="C222" s="195" t="s">
        <v>102</v>
      </c>
      <c r="D222" s="258" t="s">
        <v>161</v>
      </c>
      <c r="E222" s="459"/>
      <c r="F222" s="43" t="s">
        <v>278</v>
      </c>
      <c r="G222" s="196"/>
      <c r="H222" s="410">
        <f>+H223</f>
        <v>0</v>
      </c>
      <c r="I222" s="410">
        <f>+I223</f>
        <v>0</v>
      </c>
      <c r="J222" s="24"/>
    </row>
    <row r="223" spans="1:10" s="193" customFormat="1" ht="36" hidden="1">
      <c r="A223" s="106" t="s">
        <v>82</v>
      </c>
      <c r="B223" s="72" t="s">
        <v>113</v>
      </c>
      <c r="C223" s="72" t="s">
        <v>102</v>
      </c>
      <c r="D223" s="367" t="s">
        <v>161</v>
      </c>
      <c r="E223" s="468"/>
      <c r="F223" s="253" t="s">
        <v>278</v>
      </c>
      <c r="G223" s="12" t="s">
        <v>77</v>
      </c>
      <c r="H223" s="418">
        <v>0</v>
      </c>
      <c r="I223" s="418">
        <v>0</v>
      </c>
      <c r="J223" s="24"/>
    </row>
    <row r="224" spans="1:10" s="193" customFormat="1" ht="54" hidden="1">
      <c r="A224" s="30" t="s">
        <v>281</v>
      </c>
      <c r="B224" s="39" t="s">
        <v>113</v>
      </c>
      <c r="C224" s="195" t="s">
        <v>102</v>
      </c>
      <c r="D224" s="258" t="s">
        <v>161</v>
      </c>
      <c r="E224" s="459"/>
      <c r="F224" s="43" t="s">
        <v>280</v>
      </c>
      <c r="G224" s="196"/>
      <c r="H224" s="410">
        <f>+H225</f>
        <v>0</v>
      </c>
      <c r="I224" s="410">
        <f>+I225</f>
        <v>0</v>
      </c>
      <c r="J224" s="24"/>
    </row>
    <row r="225" spans="1:10" s="193" customFormat="1" ht="36" hidden="1">
      <c r="A225" s="106" t="s">
        <v>82</v>
      </c>
      <c r="B225" s="72" t="s">
        <v>113</v>
      </c>
      <c r="C225" s="72" t="s">
        <v>102</v>
      </c>
      <c r="D225" s="367" t="s">
        <v>161</v>
      </c>
      <c r="E225" s="468"/>
      <c r="F225" s="253" t="s">
        <v>280</v>
      </c>
      <c r="G225" s="12" t="s">
        <v>77</v>
      </c>
      <c r="H225" s="418">
        <v>0</v>
      </c>
      <c r="I225" s="418">
        <v>0</v>
      </c>
      <c r="J225" s="24"/>
    </row>
    <row r="226" spans="1:10" s="193" customFormat="1" ht="45" customHeight="1" hidden="1">
      <c r="A226" s="30" t="s">
        <v>283</v>
      </c>
      <c r="B226" s="39" t="s">
        <v>113</v>
      </c>
      <c r="C226" s="195" t="s">
        <v>102</v>
      </c>
      <c r="D226" s="258" t="s">
        <v>161</v>
      </c>
      <c r="E226" s="459"/>
      <c r="F226" s="43" t="s">
        <v>282</v>
      </c>
      <c r="G226" s="196"/>
      <c r="H226" s="410">
        <f>+H227</f>
        <v>0</v>
      </c>
      <c r="I226" s="410">
        <f>+I227</f>
        <v>0</v>
      </c>
      <c r="J226" s="24"/>
    </row>
    <row r="227" spans="1:10" s="193" customFormat="1" ht="36" hidden="1">
      <c r="A227" s="106" t="s">
        <v>82</v>
      </c>
      <c r="B227" s="72" t="s">
        <v>113</v>
      </c>
      <c r="C227" s="72" t="s">
        <v>102</v>
      </c>
      <c r="D227" s="367" t="s">
        <v>161</v>
      </c>
      <c r="E227" s="468"/>
      <c r="F227" s="253" t="s">
        <v>282</v>
      </c>
      <c r="G227" s="12" t="s">
        <v>77</v>
      </c>
      <c r="H227" s="418">
        <v>0</v>
      </c>
      <c r="I227" s="418">
        <v>0</v>
      </c>
      <c r="J227" s="24"/>
    </row>
    <row r="228" spans="1:10" s="193" customFormat="1" ht="18">
      <c r="A228" s="155" t="s">
        <v>126</v>
      </c>
      <c r="B228" s="20" t="s">
        <v>91</v>
      </c>
      <c r="C228" s="94"/>
      <c r="D228" s="370"/>
      <c r="E228" s="496"/>
      <c r="F228" s="160"/>
      <c r="G228" s="256"/>
      <c r="H228" s="439">
        <f aca="true" t="shared" si="10" ref="H228:I230">+H229</f>
        <v>20000</v>
      </c>
      <c r="I228" s="439">
        <f t="shared" si="10"/>
        <v>20000</v>
      </c>
      <c r="J228" s="24"/>
    </row>
    <row r="229" spans="1:10" s="193" customFormat="1" ht="18">
      <c r="A229" s="154" t="s">
        <v>127</v>
      </c>
      <c r="B229" s="22" t="s">
        <v>91</v>
      </c>
      <c r="C229" s="95" t="s">
        <v>91</v>
      </c>
      <c r="D229" s="371"/>
      <c r="E229" s="454"/>
      <c r="F229" s="161"/>
      <c r="G229" s="257"/>
      <c r="H229" s="412">
        <f t="shared" si="10"/>
        <v>20000</v>
      </c>
      <c r="I229" s="412">
        <f t="shared" si="10"/>
        <v>20000</v>
      </c>
      <c r="J229" s="24"/>
    </row>
    <row r="230" spans="1:10" s="193" customFormat="1" ht="55.5" customHeight="1">
      <c r="A230" s="156" t="s">
        <v>389</v>
      </c>
      <c r="B230" s="86" t="s">
        <v>91</v>
      </c>
      <c r="C230" s="213" t="s">
        <v>91</v>
      </c>
      <c r="D230" s="343" t="s">
        <v>152</v>
      </c>
      <c r="E230" s="453"/>
      <c r="F230" s="2" t="s">
        <v>138</v>
      </c>
      <c r="G230" s="214"/>
      <c r="H230" s="429">
        <f t="shared" si="10"/>
        <v>20000</v>
      </c>
      <c r="I230" s="429">
        <f t="shared" si="10"/>
        <v>20000</v>
      </c>
      <c r="J230" s="24"/>
    </row>
    <row r="231" spans="1:10" s="193" customFormat="1" ht="78.75" customHeight="1">
      <c r="A231" s="157" t="s">
        <v>390</v>
      </c>
      <c r="B231" s="78" t="s">
        <v>91</v>
      </c>
      <c r="C231" s="216" t="s">
        <v>91</v>
      </c>
      <c r="D231" s="372" t="s">
        <v>128</v>
      </c>
      <c r="E231" s="449"/>
      <c r="F231" s="3" t="s">
        <v>138</v>
      </c>
      <c r="G231" s="211"/>
      <c r="H231" s="430">
        <f>H232</f>
        <v>20000</v>
      </c>
      <c r="I231" s="430">
        <f>I232</f>
        <v>20000</v>
      </c>
      <c r="J231" s="24"/>
    </row>
    <row r="232" spans="1:10" s="193" customFormat="1" ht="32.25" customHeight="1">
      <c r="A232" s="534" t="s">
        <v>348</v>
      </c>
      <c r="B232" s="477" t="s">
        <v>91</v>
      </c>
      <c r="C232" s="478" t="s">
        <v>91</v>
      </c>
      <c r="D232" s="535" t="s">
        <v>349</v>
      </c>
      <c r="E232" s="536" t="s">
        <v>75</v>
      </c>
      <c r="F232" s="537" t="s">
        <v>350</v>
      </c>
      <c r="G232" s="479"/>
      <c r="H232" s="501">
        <f>H233</f>
        <v>20000</v>
      </c>
      <c r="I232" s="501">
        <f>I233</f>
        <v>20000</v>
      </c>
      <c r="J232" s="24"/>
    </row>
    <row r="233" spans="1:10" s="193" customFormat="1" ht="18">
      <c r="A233" s="158" t="s">
        <v>153</v>
      </c>
      <c r="B233" s="32" t="s">
        <v>91</v>
      </c>
      <c r="C233" s="258" t="s">
        <v>91</v>
      </c>
      <c r="D233" s="373" t="s">
        <v>128</v>
      </c>
      <c r="E233" s="450" t="s">
        <v>75</v>
      </c>
      <c r="F233" s="31" t="s">
        <v>350</v>
      </c>
      <c r="G233" s="212"/>
      <c r="H233" s="424">
        <f>+H234</f>
        <v>20000</v>
      </c>
      <c r="I233" s="424">
        <f>+I234</f>
        <v>20000</v>
      </c>
      <c r="J233" s="24"/>
    </row>
    <row r="234" spans="1:10" s="193" customFormat="1" ht="23.25" customHeight="1">
      <c r="A234" s="118" t="s">
        <v>432</v>
      </c>
      <c r="B234" s="259" t="s">
        <v>91</v>
      </c>
      <c r="C234" s="260" t="s">
        <v>91</v>
      </c>
      <c r="D234" s="374" t="s">
        <v>128</v>
      </c>
      <c r="E234" s="451" t="s">
        <v>75</v>
      </c>
      <c r="F234" s="4" t="s">
        <v>350</v>
      </c>
      <c r="G234" s="261" t="s">
        <v>84</v>
      </c>
      <c r="H234" s="426">
        <v>20000</v>
      </c>
      <c r="I234" s="426">
        <v>20000</v>
      </c>
      <c r="J234" s="24"/>
    </row>
    <row r="235" spans="1:10" s="124" customFormat="1" ht="18">
      <c r="A235" s="122" t="s">
        <v>116</v>
      </c>
      <c r="B235" s="123" t="s">
        <v>117</v>
      </c>
      <c r="C235" s="123"/>
      <c r="D235" s="91"/>
      <c r="E235" s="446"/>
      <c r="F235" s="92"/>
      <c r="G235" s="123"/>
      <c r="H235" s="406">
        <f>+H236+H258</f>
        <v>2836853</v>
      </c>
      <c r="I235" s="406">
        <f>+I236+I258</f>
        <v>2836853</v>
      </c>
      <c r="J235" s="336">
        <f>I263+I257+I255+I254+I243+I242+I241</f>
        <v>2836853</v>
      </c>
    </row>
    <row r="236" spans="1:10" s="124" customFormat="1" ht="18">
      <c r="A236" s="40" t="s">
        <v>118</v>
      </c>
      <c r="B236" s="181" t="s">
        <v>117</v>
      </c>
      <c r="C236" s="181" t="s">
        <v>75</v>
      </c>
      <c r="D236" s="103"/>
      <c r="E236" s="452"/>
      <c r="F236" s="104"/>
      <c r="G236" s="181"/>
      <c r="H236" s="407">
        <f>+H237</f>
        <v>2836853</v>
      </c>
      <c r="I236" s="407">
        <f>+I237</f>
        <v>2836853</v>
      </c>
      <c r="J236" s="81"/>
    </row>
    <row r="237" spans="1:10" s="124" customFormat="1" ht="57" customHeight="1">
      <c r="A237" s="262" t="s">
        <v>490</v>
      </c>
      <c r="B237" s="86" t="s">
        <v>117</v>
      </c>
      <c r="C237" s="86" t="s">
        <v>75</v>
      </c>
      <c r="D237" s="355" t="s">
        <v>137</v>
      </c>
      <c r="E237" s="399" t="s">
        <v>316</v>
      </c>
      <c r="F237" s="143" t="s">
        <v>318</v>
      </c>
      <c r="G237" s="263"/>
      <c r="H237" s="414">
        <f>+H238+H250</f>
        <v>2836853</v>
      </c>
      <c r="I237" s="414">
        <f>+I238+I250</f>
        <v>2836853</v>
      </c>
      <c r="J237" s="81"/>
    </row>
    <row r="238" spans="1:10" s="124" customFormat="1" ht="60.75" customHeight="1">
      <c r="A238" s="48" t="s">
        <v>496</v>
      </c>
      <c r="B238" s="78" t="s">
        <v>117</v>
      </c>
      <c r="C238" s="78" t="s">
        <v>75</v>
      </c>
      <c r="D238" s="366" t="s">
        <v>139</v>
      </c>
      <c r="E238" s="469" t="s">
        <v>316</v>
      </c>
      <c r="F238" s="127" t="s">
        <v>318</v>
      </c>
      <c r="G238" s="78"/>
      <c r="H238" s="416">
        <f>H239</f>
        <v>2836853</v>
      </c>
      <c r="I238" s="416">
        <f>I239</f>
        <v>2836853</v>
      </c>
      <c r="J238" s="81"/>
    </row>
    <row r="239" spans="1:10" s="124" customFormat="1" ht="36" customHeight="1">
      <c r="A239" s="498" t="s">
        <v>351</v>
      </c>
      <c r="B239" s="477" t="s">
        <v>117</v>
      </c>
      <c r="C239" s="478" t="s">
        <v>75</v>
      </c>
      <c r="D239" s="538" t="s">
        <v>139</v>
      </c>
      <c r="E239" s="539" t="s">
        <v>75</v>
      </c>
      <c r="F239" s="540" t="s">
        <v>324</v>
      </c>
      <c r="G239" s="479"/>
      <c r="H239" s="480">
        <f>H240+H244+H246+H248</f>
        <v>2836853</v>
      </c>
      <c r="I239" s="480">
        <f>I240+I244+I246+I248</f>
        <v>2836853</v>
      </c>
      <c r="J239" s="81"/>
    </row>
    <row r="240" spans="1:10" s="124" customFormat="1" ht="32.25" customHeight="1">
      <c r="A240" s="82" t="s">
        <v>140</v>
      </c>
      <c r="B240" s="32" t="s">
        <v>117</v>
      </c>
      <c r="C240" s="258" t="s">
        <v>75</v>
      </c>
      <c r="D240" s="358" t="s">
        <v>139</v>
      </c>
      <c r="E240" s="462" t="s">
        <v>75</v>
      </c>
      <c r="F240" s="264" t="s">
        <v>324</v>
      </c>
      <c r="G240" s="212"/>
      <c r="H240" s="417">
        <f>SUM(H241:H243)</f>
        <v>2836853</v>
      </c>
      <c r="I240" s="417">
        <f>SUM(I241:I243)</f>
        <v>2836853</v>
      </c>
      <c r="J240" s="81"/>
    </row>
    <row r="241" spans="1:10" s="124" customFormat="1" ht="42" customHeight="1">
      <c r="A241" s="120" t="s">
        <v>82</v>
      </c>
      <c r="B241" s="12" t="s">
        <v>117</v>
      </c>
      <c r="C241" s="12" t="s">
        <v>75</v>
      </c>
      <c r="D241" s="357" t="s">
        <v>139</v>
      </c>
      <c r="E241" s="463" t="s">
        <v>75</v>
      </c>
      <c r="F241" s="265" t="s">
        <v>324</v>
      </c>
      <c r="G241" s="12" t="s">
        <v>77</v>
      </c>
      <c r="H241" s="418">
        <f>763200+230486</f>
        <v>993686</v>
      </c>
      <c r="I241" s="418">
        <f>763200+230486</f>
        <v>993686</v>
      </c>
      <c r="J241" s="81"/>
    </row>
    <row r="242" spans="1:10" s="124" customFormat="1" ht="21" customHeight="1">
      <c r="A242" s="84" t="s">
        <v>432</v>
      </c>
      <c r="B242" s="12" t="s">
        <v>117</v>
      </c>
      <c r="C242" s="12" t="s">
        <v>75</v>
      </c>
      <c r="D242" s="357" t="s">
        <v>139</v>
      </c>
      <c r="E242" s="463" t="s">
        <v>75</v>
      </c>
      <c r="F242" s="265" t="s">
        <v>324</v>
      </c>
      <c r="G242" s="12" t="s">
        <v>84</v>
      </c>
      <c r="H242" s="418">
        <f>302668+1078249+200000</f>
        <v>1580917</v>
      </c>
      <c r="I242" s="418">
        <f>302668+1078249+200000</f>
        <v>1580917</v>
      </c>
      <c r="J242" s="81"/>
    </row>
    <row r="243" spans="1:10" s="124" customFormat="1" ht="22.5" customHeight="1">
      <c r="A243" s="84" t="s">
        <v>85</v>
      </c>
      <c r="B243" s="12" t="s">
        <v>117</v>
      </c>
      <c r="C243" s="12" t="s">
        <v>75</v>
      </c>
      <c r="D243" s="357" t="s">
        <v>139</v>
      </c>
      <c r="E243" s="463" t="s">
        <v>75</v>
      </c>
      <c r="F243" s="265" t="s">
        <v>324</v>
      </c>
      <c r="G243" s="12" t="s">
        <v>86</v>
      </c>
      <c r="H243" s="418">
        <v>262250</v>
      </c>
      <c r="I243" s="418">
        <v>262250</v>
      </c>
      <c r="J243" s="81"/>
    </row>
    <row r="244" spans="1:10" s="124" customFormat="1" ht="22.5" customHeight="1" hidden="1">
      <c r="A244" s="395" t="s">
        <v>356</v>
      </c>
      <c r="B244" s="396" t="s">
        <v>310</v>
      </c>
      <c r="C244" s="396" t="s">
        <v>311</v>
      </c>
      <c r="D244" s="397" t="s">
        <v>139</v>
      </c>
      <c r="E244" s="472" t="s">
        <v>75</v>
      </c>
      <c r="F244" s="398" t="s">
        <v>357</v>
      </c>
      <c r="G244" s="396"/>
      <c r="H244" s="440">
        <f>H245</f>
        <v>0</v>
      </c>
      <c r="I244" s="440">
        <f>I245</f>
        <v>0</v>
      </c>
      <c r="J244" s="81"/>
    </row>
    <row r="245" spans="1:10" s="124" customFormat="1" ht="22.5" customHeight="1" hidden="1">
      <c r="A245" s="120" t="s">
        <v>432</v>
      </c>
      <c r="B245" s="12" t="s">
        <v>310</v>
      </c>
      <c r="C245" s="12" t="s">
        <v>311</v>
      </c>
      <c r="D245" s="359" t="s">
        <v>139</v>
      </c>
      <c r="E245" s="461" t="s">
        <v>75</v>
      </c>
      <c r="F245" s="541" t="s">
        <v>357</v>
      </c>
      <c r="G245" s="12" t="s">
        <v>84</v>
      </c>
      <c r="H245" s="418">
        <v>0</v>
      </c>
      <c r="I245" s="418">
        <v>0</v>
      </c>
      <c r="J245" s="81"/>
    </row>
    <row r="246" spans="1:10" s="124" customFormat="1" ht="22.5" customHeight="1" hidden="1">
      <c r="A246" s="395" t="s">
        <v>353</v>
      </c>
      <c r="B246" s="396" t="s">
        <v>310</v>
      </c>
      <c r="C246" s="396" t="s">
        <v>311</v>
      </c>
      <c r="D246" s="397" t="s">
        <v>139</v>
      </c>
      <c r="E246" s="472" t="s">
        <v>75</v>
      </c>
      <c r="F246" s="398" t="s">
        <v>354</v>
      </c>
      <c r="G246" s="396"/>
      <c r="H246" s="440">
        <f>H247</f>
        <v>0</v>
      </c>
      <c r="I246" s="440">
        <f>I247</f>
        <v>0</v>
      </c>
      <c r="J246" s="81"/>
    </row>
    <row r="247" spans="1:10" s="124" customFormat="1" ht="22.5" customHeight="1" hidden="1">
      <c r="A247" s="120" t="s">
        <v>432</v>
      </c>
      <c r="B247" s="12" t="s">
        <v>310</v>
      </c>
      <c r="C247" s="12" t="s">
        <v>311</v>
      </c>
      <c r="D247" s="359" t="s">
        <v>139</v>
      </c>
      <c r="E247" s="461" t="s">
        <v>75</v>
      </c>
      <c r="F247" s="541" t="s">
        <v>354</v>
      </c>
      <c r="G247" s="12" t="s">
        <v>84</v>
      </c>
      <c r="H247" s="418">
        <v>0</v>
      </c>
      <c r="I247" s="418">
        <v>0</v>
      </c>
      <c r="J247" s="81"/>
    </row>
    <row r="248" spans="1:10" s="124" customFormat="1" ht="22.5" customHeight="1" hidden="1">
      <c r="A248" s="395" t="s">
        <v>352</v>
      </c>
      <c r="B248" s="396" t="s">
        <v>310</v>
      </c>
      <c r="C248" s="396" t="s">
        <v>311</v>
      </c>
      <c r="D248" s="397" t="s">
        <v>139</v>
      </c>
      <c r="E248" s="472" t="s">
        <v>75</v>
      </c>
      <c r="F248" s="398" t="s">
        <v>355</v>
      </c>
      <c r="G248" s="396"/>
      <c r="H248" s="440">
        <f>H249</f>
        <v>0</v>
      </c>
      <c r="I248" s="440">
        <f>I249</f>
        <v>0</v>
      </c>
      <c r="J248" s="81"/>
    </row>
    <row r="249" spans="1:10" s="124" customFormat="1" ht="22.5" customHeight="1" hidden="1">
      <c r="A249" s="120" t="s">
        <v>82</v>
      </c>
      <c r="B249" s="12" t="s">
        <v>310</v>
      </c>
      <c r="C249" s="12" t="s">
        <v>311</v>
      </c>
      <c r="D249" s="359" t="s">
        <v>139</v>
      </c>
      <c r="E249" s="461" t="s">
        <v>75</v>
      </c>
      <c r="F249" s="541" t="s">
        <v>355</v>
      </c>
      <c r="G249" s="12" t="s">
        <v>77</v>
      </c>
      <c r="H249" s="418">
        <v>0</v>
      </c>
      <c r="I249" s="418">
        <v>0</v>
      </c>
      <c r="J249" s="81"/>
    </row>
    <row r="250" spans="1:10" s="124" customFormat="1" ht="62.25" customHeight="1" hidden="1">
      <c r="A250" s="48" t="s">
        <v>385</v>
      </c>
      <c r="B250" s="78" t="s">
        <v>117</v>
      </c>
      <c r="C250" s="78" t="s">
        <v>75</v>
      </c>
      <c r="D250" s="366" t="s">
        <v>286</v>
      </c>
      <c r="E250" s="469"/>
      <c r="F250" s="127" t="s">
        <v>138</v>
      </c>
      <c r="G250" s="78"/>
      <c r="H250" s="416">
        <f>H251</f>
        <v>0</v>
      </c>
      <c r="I250" s="416">
        <f>I251</f>
        <v>0</v>
      </c>
      <c r="J250" s="81"/>
    </row>
    <row r="251" spans="1:10" s="124" customFormat="1" ht="37.5" customHeight="1" hidden="1">
      <c r="A251" s="498" t="s">
        <v>358</v>
      </c>
      <c r="B251" s="477" t="s">
        <v>117</v>
      </c>
      <c r="C251" s="478" t="s">
        <v>75</v>
      </c>
      <c r="D251" s="538" t="s">
        <v>286</v>
      </c>
      <c r="E251" s="539" t="s">
        <v>75</v>
      </c>
      <c r="F251" s="540" t="s">
        <v>324</v>
      </c>
      <c r="G251" s="479"/>
      <c r="H251" s="480">
        <f>H252+H256</f>
        <v>0</v>
      </c>
      <c r="I251" s="480">
        <f>I252+I256</f>
        <v>0</v>
      </c>
      <c r="J251" s="81"/>
    </row>
    <row r="252" spans="1:10" s="124" customFormat="1" ht="22.5" customHeight="1" hidden="1">
      <c r="A252" s="82" t="s">
        <v>140</v>
      </c>
      <c r="B252" s="32" t="s">
        <v>117</v>
      </c>
      <c r="C252" s="258" t="s">
        <v>75</v>
      </c>
      <c r="D252" s="358" t="s">
        <v>286</v>
      </c>
      <c r="E252" s="462" t="s">
        <v>75</v>
      </c>
      <c r="F252" s="264" t="s">
        <v>324</v>
      </c>
      <c r="G252" s="212"/>
      <c r="H252" s="417">
        <f>SUM(H253:H255)</f>
        <v>0</v>
      </c>
      <c r="I252" s="417">
        <f>SUM(I253:I255)</f>
        <v>0</v>
      </c>
      <c r="J252" s="81"/>
    </row>
    <row r="253" spans="1:10" s="124" customFormat="1" ht="22.5" customHeight="1" hidden="1">
      <c r="A253" s="120" t="s">
        <v>82</v>
      </c>
      <c r="B253" s="12" t="s">
        <v>117</v>
      </c>
      <c r="C253" s="12" t="s">
        <v>75</v>
      </c>
      <c r="D253" s="357" t="s">
        <v>139</v>
      </c>
      <c r="E253" s="463" t="s">
        <v>75</v>
      </c>
      <c r="F253" s="265" t="s">
        <v>324</v>
      </c>
      <c r="G253" s="12" t="s">
        <v>77</v>
      </c>
      <c r="H253" s="418">
        <v>0</v>
      </c>
      <c r="I253" s="418">
        <v>0</v>
      </c>
      <c r="J253" s="81"/>
    </row>
    <row r="254" spans="1:10" s="124" customFormat="1" ht="22.5" customHeight="1" hidden="1">
      <c r="A254" s="84" t="s">
        <v>432</v>
      </c>
      <c r="B254" s="12" t="s">
        <v>117</v>
      </c>
      <c r="C254" s="12" t="s">
        <v>75</v>
      </c>
      <c r="D254" s="357" t="s">
        <v>286</v>
      </c>
      <c r="E254" s="463" t="s">
        <v>75</v>
      </c>
      <c r="F254" s="265" t="s">
        <v>324</v>
      </c>
      <c r="G254" s="12" t="s">
        <v>84</v>
      </c>
      <c r="H254" s="418">
        <v>0</v>
      </c>
      <c r="I254" s="418">
        <v>0</v>
      </c>
      <c r="J254" s="81"/>
    </row>
    <row r="255" spans="1:39" s="194" customFormat="1" ht="18" hidden="1">
      <c r="A255" s="84" t="s">
        <v>85</v>
      </c>
      <c r="B255" s="12" t="s">
        <v>117</v>
      </c>
      <c r="C255" s="12" t="s">
        <v>75</v>
      </c>
      <c r="D255" s="357" t="s">
        <v>286</v>
      </c>
      <c r="E255" s="463" t="s">
        <v>75</v>
      </c>
      <c r="F255" s="265" t="s">
        <v>324</v>
      </c>
      <c r="G255" s="12" t="s">
        <v>86</v>
      </c>
      <c r="H255" s="418">
        <v>0</v>
      </c>
      <c r="I255" s="418">
        <v>0</v>
      </c>
      <c r="J255" s="24"/>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row>
    <row r="256" spans="1:39" s="194" customFormat="1" ht="54" hidden="1">
      <c r="A256" s="119" t="s">
        <v>285</v>
      </c>
      <c r="B256" s="32" t="s">
        <v>117</v>
      </c>
      <c r="C256" s="258" t="s">
        <v>75</v>
      </c>
      <c r="D256" s="219" t="s">
        <v>286</v>
      </c>
      <c r="E256" s="450" t="s">
        <v>75</v>
      </c>
      <c r="F256" s="31" t="s">
        <v>359</v>
      </c>
      <c r="G256" s="39"/>
      <c r="H256" s="410">
        <f>+H257</f>
        <v>0</v>
      </c>
      <c r="I256" s="410">
        <f>+I257</f>
        <v>0</v>
      </c>
      <c r="J256" s="24"/>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row>
    <row r="257" spans="1:39" s="194" customFormat="1" ht="36" hidden="1">
      <c r="A257" s="120" t="s">
        <v>82</v>
      </c>
      <c r="B257" s="12" t="s">
        <v>117</v>
      </c>
      <c r="C257" s="12" t="s">
        <v>75</v>
      </c>
      <c r="D257" s="357" t="s">
        <v>286</v>
      </c>
      <c r="E257" s="463" t="s">
        <v>75</v>
      </c>
      <c r="F257" s="265" t="s">
        <v>359</v>
      </c>
      <c r="G257" s="12" t="s">
        <v>77</v>
      </c>
      <c r="H257" s="418">
        <v>0</v>
      </c>
      <c r="I257" s="418">
        <v>0</v>
      </c>
      <c r="J257" s="24"/>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row>
    <row r="258" spans="1:39" s="194" customFormat="1" ht="17.25" hidden="1">
      <c r="A258" s="40" t="s">
        <v>290</v>
      </c>
      <c r="B258" s="181" t="s">
        <v>117</v>
      </c>
      <c r="C258" s="181" t="s">
        <v>81</v>
      </c>
      <c r="D258" s="103"/>
      <c r="E258" s="452"/>
      <c r="F258" s="104"/>
      <c r="G258" s="181"/>
      <c r="H258" s="407">
        <f>+H259</f>
        <v>0</v>
      </c>
      <c r="I258" s="407">
        <f>+I259</f>
        <v>0</v>
      </c>
      <c r="J258" s="24"/>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c r="AK258" s="193"/>
      <c r="AL258" s="193"/>
      <c r="AM258" s="193"/>
    </row>
    <row r="259" spans="1:39" s="194" customFormat="1" ht="34.5" hidden="1">
      <c r="A259" s="262" t="s">
        <v>237</v>
      </c>
      <c r="B259" s="86" t="s">
        <v>117</v>
      </c>
      <c r="C259" s="86" t="s">
        <v>81</v>
      </c>
      <c r="D259" s="355" t="s">
        <v>137</v>
      </c>
      <c r="E259" s="399"/>
      <c r="F259" s="143" t="s">
        <v>138</v>
      </c>
      <c r="G259" s="263"/>
      <c r="H259" s="414">
        <f>+H260</f>
        <v>0</v>
      </c>
      <c r="I259" s="414">
        <f>+I260</f>
        <v>0</v>
      </c>
      <c r="J259" s="24"/>
      <c r="K259" s="193"/>
      <c r="L259" s="193"/>
      <c r="M259" s="193"/>
      <c r="N259" s="193"/>
      <c r="O259" s="193"/>
      <c r="P259" s="193"/>
      <c r="Q259" s="193"/>
      <c r="R259" s="193"/>
      <c r="S259" s="193"/>
      <c r="T259" s="193"/>
      <c r="U259" s="193"/>
      <c r="V259" s="193"/>
      <c r="W259" s="193"/>
      <c r="X259" s="193"/>
      <c r="Y259" s="193"/>
      <c r="Z259" s="193"/>
      <c r="AA259" s="193"/>
      <c r="AB259" s="193"/>
      <c r="AC259" s="193"/>
      <c r="AD259" s="193"/>
      <c r="AE259" s="193"/>
      <c r="AF259" s="193"/>
      <c r="AG259" s="193"/>
      <c r="AH259" s="193"/>
      <c r="AI259" s="193"/>
      <c r="AJ259" s="193"/>
      <c r="AK259" s="193"/>
      <c r="AL259" s="193"/>
      <c r="AM259" s="193"/>
    </row>
    <row r="260" spans="1:39" s="194" customFormat="1" ht="54" hidden="1">
      <c r="A260" s="48" t="s">
        <v>292</v>
      </c>
      <c r="B260" s="78" t="s">
        <v>117</v>
      </c>
      <c r="C260" s="78" t="s">
        <v>81</v>
      </c>
      <c r="D260" s="356" t="s">
        <v>291</v>
      </c>
      <c r="E260" s="236"/>
      <c r="F260" s="228" t="s">
        <v>138</v>
      </c>
      <c r="G260" s="78"/>
      <c r="H260" s="416">
        <f>H262</f>
        <v>0</v>
      </c>
      <c r="I260" s="416">
        <f>I262</f>
        <v>0</v>
      </c>
      <c r="J260" s="24"/>
      <c r="K260" s="193"/>
      <c r="L260" s="193"/>
      <c r="M260" s="193"/>
      <c r="N260" s="193"/>
      <c r="O260" s="193"/>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c r="AK260" s="193"/>
      <c r="AL260" s="193"/>
      <c r="AM260" s="193"/>
    </row>
    <row r="261" spans="1:39" s="194" customFormat="1" ht="72" hidden="1">
      <c r="A261" s="542" t="s">
        <v>453</v>
      </c>
      <c r="B261" s="477" t="s">
        <v>117</v>
      </c>
      <c r="C261" s="478" t="s">
        <v>81</v>
      </c>
      <c r="D261" s="535" t="s">
        <v>291</v>
      </c>
      <c r="E261" s="536" t="s">
        <v>76</v>
      </c>
      <c r="F261" s="537" t="s">
        <v>318</v>
      </c>
      <c r="G261" s="479"/>
      <c r="H261" s="501">
        <f>H262</f>
        <v>0</v>
      </c>
      <c r="I261" s="501">
        <f>I262</f>
        <v>0</v>
      </c>
      <c r="J261" s="24"/>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row>
    <row r="262" spans="1:39" s="194" customFormat="1" ht="18" hidden="1">
      <c r="A262" s="82" t="s">
        <v>356</v>
      </c>
      <c r="B262" s="32" t="s">
        <v>117</v>
      </c>
      <c r="C262" s="258" t="s">
        <v>81</v>
      </c>
      <c r="D262" s="358" t="s">
        <v>291</v>
      </c>
      <c r="E262" s="462" t="s">
        <v>76</v>
      </c>
      <c r="F262" s="264" t="s">
        <v>454</v>
      </c>
      <c r="G262" s="212"/>
      <c r="H262" s="417">
        <f>SUM(H263:H263)</f>
        <v>0</v>
      </c>
      <c r="I262" s="417">
        <f>SUM(I263:I263)</f>
        <v>0</v>
      </c>
      <c r="J262" s="24"/>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row>
    <row r="263" spans="1:39" s="194" customFormat="1" ht="18" hidden="1">
      <c r="A263" s="120" t="s">
        <v>432</v>
      </c>
      <c r="B263" s="12" t="s">
        <v>117</v>
      </c>
      <c r="C263" s="12" t="s">
        <v>81</v>
      </c>
      <c r="D263" s="357" t="s">
        <v>291</v>
      </c>
      <c r="E263" s="463" t="s">
        <v>76</v>
      </c>
      <c r="F263" s="265" t="s">
        <v>454</v>
      </c>
      <c r="G263" s="12" t="s">
        <v>84</v>
      </c>
      <c r="H263" s="418">
        <v>0</v>
      </c>
      <c r="I263" s="418">
        <v>0</v>
      </c>
      <c r="J263" s="24"/>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row>
    <row r="264" spans="1:10" s="124" customFormat="1" ht="18" hidden="1">
      <c r="A264" s="122" t="s">
        <v>119</v>
      </c>
      <c r="B264" s="121">
        <v>10</v>
      </c>
      <c r="C264" s="121"/>
      <c r="D264" s="91"/>
      <c r="E264" s="446"/>
      <c r="F264" s="92"/>
      <c r="G264" s="123"/>
      <c r="H264" s="406">
        <f>+H265+H270</f>
        <v>0</v>
      </c>
      <c r="I264" s="406">
        <f>+I265+I270</f>
        <v>0</v>
      </c>
      <c r="J264" s="81"/>
    </row>
    <row r="265" spans="1:10" s="124" customFormat="1" ht="18" hidden="1">
      <c r="A265" s="40" t="s">
        <v>120</v>
      </c>
      <c r="B265" s="107">
        <v>10</v>
      </c>
      <c r="C265" s="69" t="s">
        <v>75</v>
      </c>
      <c r="D265" s="103"/>
      <c r="E265" s="452"/>
      <c r="F265" s="104"/>
      <c r="G265" s="69"/>
      <c r="H265" s="407">
        <f aca="true" t="shared" si="11" ref="H265:I268">H266</f>
        <v>0</v>
      </c>
      <c r="I265" s="407">
        <f t="shared" si="11"/>
        <v>0</v>
      </c>
      <c r="J265" s="81"/>
    </row>
    <row r="266" spans="1:10" s="124" customFormat="1" ht="54" customHeight="1" hidden="1">
      <c r="A266" s="140" t="s">
        <v>133</v>
      </c>
      <c r="B266" s="141">
        <v>10</v>
      </c>
      <c r="C266" s="142" t="s">
        <v>75</v>
      </c>
      <c r="D266" s="355" t="s">
        <v>143</v>
      </c>
      <c r="E266" s="399"/>
      <c r="F266" s="143" t="s">
        <v>138</v>
      </c>
      <c r="G266" s="144"/>
      <c r="H266" s="414">
        <f t="shared" si="11"/>
        <v>0</v>
      </c>
      <c r="I266" s="414">
        <f t="shared" si="11"/>
        <v>0</v>
      </c>
      <c r="J266" s="81"/>
    </row>
    <row r="267" spans="1:10" s="124" customFormat="1" ht="68.25" customHeight="1" hidden="1">
      <c r="A267" s="125" t="s">
        <v>134</v>
      </c>
      <c r="B267" s="56">
        <v>10</v>
      </c>
      <c r="C267" s="126" t="s">
        <v>75</v>
      </c>
      <c r="D267" s="366" t="s">
        <v>144</v>
      </c>
      <c r="E267" s="469"/>
      <c r="F267" s="127" t="s">
        <v>138</v>
      </c>
      <c r="G267" s="128"/>
      <c r="H267" s="416">
        <f t="shared" si="11"/>
        <v>0</v>
      </c>
      <c r="I267" s="416">
        <f t="shared" si="11"/>
        <v>0</v>
      </c>
      <c r="J267" s="81"/>
    </row>
    <row r="268" spans="1:10" s="124" customFormat="1" ht="20.25" customHeight="1" hidden="1">
      <c r="A268" s="89" t="s">
        <v>121</v>
      </c>
      <c r="B268" s="132">
        <v>10</v>
      </c>
      <c r="C268" s="133" t="s">
        <v>75</v>
      </c>
      <c r="D268" s="375" t="s">
        <v>144</v>
      </c>
      <c r="E268" s="473"/>
      <c r="F268" s="134" t="s">
        <v>145</v>
      </c>
      <c r="G268" s="135"/>
      <c r="H268" s="417">
        <f t="shared" si="11"/>
        <v>0</v>
      </c>
      <c r="I268" s="417">
        <f t="shared" si="11"/>
        <v>0</v>
      </c>
      <c r="J268" s="81"/>
    </row>
    <row r="269" spans="1:10" s="124" customFormat="1" ht="20.25" customHeight="1" hidden="1">
      <c r="A269" s="106" t="s">
        <v>122</v>
      </c>
      <c r="B269" s="57">
        <v>10</v>
      </c>
      <c r="C269" s="129" t="s">
        <v>75</v>
      </c>
      <c r="D269" s="359" t="s">
        <v>144</v>
      </c>
      <c r="E269" s="461"/>
      <c r="F269" s="130" t="s">
        <v>145</v>
      </c>
      <c r="G269" s="131" t="s">
        <v>123</v>
      </c>
      <c r="H269" s="418"/>
      <c r="I269" s="418"/>
      <c r="J269" s="81"/>
    </row>
    <row r="270" spans="1:39" s="194" customFormat="1" ht="17.25" hidden="1">
      <c r="A270" s="137" t="s">
        <v>124</v>
      </c>
      <c r="B270" s="136">
        <v>10</v>
      </c>
      <c r="C270" s="138" t="s">
        <v>102</v>
      </c>
      <c r="D270" s="376"/>
      <c r="E270" s="474"/>
      <c r="F270" s="146"/>
      <c r="G270" s="266"/>
      <c r="H270" s="407">
        <f>H271</f>
        <v>0</v>
      </c>
      <c r="I270" s="407">
        <f>I271</f>
        <v>0</v>
      </c>
      <c r="J270" s="24"/>
      <c r="K270" s="193"/>
      <c r="L270" s="193"/>
      <c r="M270" s="193"/>
      <c r="N270" s="193"/>
      <c r="O270" s="193"/>
      <c r="P270" s="193"/>
      <c r="Q270" s="193"/>
      <c r="R270" s="193"/>
      <c r="S270" s="193"/>
      <c r="T270" s="193"/>
      <c r="U270" s="193"/>
      <c r="V270" s="193"/>
      <c r="W270" s="193"/>
      <c r="X270" s="193"/>
      <c r="Y270" s="193"/>
      <c r="Z270" s="193"/>
      <c r="AA270" s="193"/>
      <c r="AB270" s="193"/>
      <c r="AC270" s="193"/>
      <c r="AD270" s="193"/>
      <c r="AE270" s="193"/>
      <c r="AF270" s="193"/>
      <c r="AG270" s="193"/>
      <c r="AH270" s="193"/>
      <c r="AI270" s="193"/>
      <c r="AJ270" s="193"/>
      <c r="AK270" s="193"/>
      <c r="AL270" s="193"/>
      <c r="AM270" s="193"/>
    </row>
    <row r="271" spans="1:39" s="194" customFormat="1" ht="66" customHeight="1" hidden="1">
      <c r="A271" s="148" t="s">
        <v>238</v>
      </c>
      <c r="B271" s="145">
        <v>10</v>
      </c>
      <c r="C271" s="145" t="s">
        <v>102</v>
      </c>
      <c r="D271" s="355" t="s">
        <v>143</v>
      </c>
      <c r="E271" s="399"/>
      <c r="F271" s="143" t="s">
        <v>138</v>
      </c>
      <c r="G271" s="186"/>
      <c r="H271" s="414">
        <f>H275+H272</f>
        <v>0</v>
      </c>
      <c r="I271" s="414">
        <f>I275+I272</f>
        <v>0</v>
      </c>
      <c r="J271" s="24"/>
      <c r="K271" s="193"/>
      <c r="L271" s="193"/>
      <c r="M271" s="193"/>
      <c r="N271" s="193"/>
      <c r="O271" s="193"/>
      <c r="P271" s="193"/>
      <c r="Q271" s="193"/>
      <c r="R271" s="193"/>
      <c r="S271" s="193"/>
      <c r="T271" s="193"/>
      <c r="U271" s="193"/>
      <c r="V271" s="193"/>
      <c r="W271" s="193"/>
      <c r="X271" s="193"/>
      <c r="Y271" s="193"/>
      <c r="Z271" s="193"/>
      <c r="AA271" s="193"/>
      <c r="AB271" s="193"/>
      <c r="AC271" s="193"/>
      <c r="AD271" s="193"/>
      <c r="AE271" s="193"/>
      <c r="AF271" s="193"/>
      <c r="AG271" s="193"/>
      <c r="AH271" s="193"/>
      <c r="AI271" s="193"/>
      <c r="AJ271" s="193"/>
      <c r="AK271" s="193"/>
      <c r="AL271" s="193"/>
      <c r="AM271" s="193"/>
    </row>
    <row r="272" spans="1:39" s="194" customFormat="1" ht="66" customHeight="1" hidden="1">
      <c r="A272" s="149" t="s">
        <v>287</v>
      </c>
      <c r="B272" s="147" t="s">
        <v>125</v>
      </c>
      <c r="C272" s="139" t="s">
        <v>102</v>
      </c>
      <c r="D272" s="366" t="s">
        <v>144</v>
      </c>
      <c r="E272" s="469"/>
      <c r="F272" s="127" t="s">
        <v>138</v>
      </c>
      <c r="G272" s="267"/>
      <c r="H272" s="416">
        <f>H273</f>
        <v>0</v>
      </c>
      <c r="I272" s="416">
        <f>I273</f>
        <v>0</v>
      </c>
      <c r="J272" s="24"/>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row>
    <row r="273" spans="1:39" s="194" customFormat="1" ht="35.25" customHeight="1" hidden="1">
      <c r="A273" s="150" t="s">
        <v>288</v>
      </c>
      <c r="B273" s="151" t="s">
        <v>125</v>
      </c>
      <c r="C273" s="152" t="s">
        <v>102</v>
      </c>
      <c r="D273" s="375" t="s">
        <v>144</v>
      </c>
      <c r="E273" s="473"/>
      <c r="F273" s="134" t="s">
        <v>289</v>
      </c>
      <c r="G273" s="268"/>
      <c r="H273" s="417">
        <f>H274</f>
        <v>0</v>
      </c>
      <c r="I273" s="417">
        <f>I274</f>
        <v>0</v>
      </c>
      <c r="J273" s="24"/>
      <c r="K273" s="193"/>
      <c r="L273" s="193"/>
      <c r="M273" s="193"/>
      <c r="N273" s="193"/>
      <c r="O273" s="193"/>
      <c r="P273" s="193"/>
      <c r="Q273" s="193"/>
      <c r="R273" s="193"/>
      <c r="S273" s="193"/>
      <c r="T273" s="193"/>
      <c r="U273" s="193"/>
      <c r="V273" s="193"/>
      <c r="W273" s="193"/>
      <c r="X273" s="193"/>
      <c r="Y273" s="193"/>
      <c r="Z273" s="193"/>
      <c r="AA273" s="193"/>
      <c r="AB273" s="193"/>
      <c r="AC273" s="193"/>
      <c r="AD273" s="193"/>
      <c r="AE273" s="193"/>
      <c r="AF273" s="193"/>
      <c r="AG273" s="193"/>
      <c r="AH273" s="193"/>
      <c r="AI273" s="193"/>
      <c r="AJ273" s="193"/>
      <c r="AK273" s="193"/>
      <c r="AL273" s="193"/>
      <c r="AM273" s="193"/>
    </row>
    <row r="274" spans="1:39" s="194" customFormat="1" ht="24.75" customHeight="1" hidden="1">
      <c r="A274" s="106" t="s">
        <v>122</v>
      </c>
      <c r="B274" s="153" t="s">
        <v>125</v>
      </c>
      <c r="C274" s="153" t="s">
        <v>102</v>
      </c>
      <c r="D274" s="359" t="s">
        <v>144</v>
      </c>
      <c r="E274" s="461"/>
      <c r="F274" s="130" t="s">
        <v>289</v>
      </c>
      <c r="G274" s="17" t="s">
        <v>123</v>
      </c>
      <c r="H274" s="418">
        <v>0</v>
      </c>
      <c r="I274" s="418">
        <v>0</v>
      </c>
      <c r="J274" s="24"/>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row>
    <row r="275" spans="1:39" s="170" customFormat="1" ht="66" customHeight="1" hidden="1">
      <c r="A275" s="149" t="s">
        <v>239</v>
      </c>
      <c r="B275" s="147" t="s">
        <v>125</v>
      </c>
      <c r="C275" s="139" t="s">
        <v>102</v>
      </c>
      <c r="D275" s="366" t="s">
        <v>240</v>
      </c>
      <c r="E275" s="469"/>
      <c r="F275" s="127" t="s">
        <v>138</v>
      </c>
      <c r="G275" s="267"/>
      <c r="H275" s="416">
        <f>H276</f>
        <v>0</v>
      </c>
      <c r="I275" s="416">
        <f>I276</f>
        <v>0</v>
      </c>
      <c r="J275" s="162"/>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row>
    <row r="276" spans="1:39" s="170" customFormat="1" ht="36" hidden="1">
      <c r="A276" s="150" t="s">
        <v>242</v>
      </c>
      <c r="B276" s="151" t="s">
        <v>125</v>
      </c>
      <c r="C276" s="152" t="s">
        <v>102</v>
      </c>
      <c r="D276" s="375" t="s">
        <v>240</v>
      </c>
      <c r="E276" s="473"/>
      <c r="F276" s="134" t="s">
        <v>241</v>
      </c>
      <c r="G276" s="268"/>
      <c r="H276" s="417">
        <f>H277</f>
        <v>0</v>
      </c>
      <c r="I276" s="417">
        <f>I277</f>
        <v>0</v>
      </c>
      <c r="J276" s="162"/>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row>
    <row r="277" spans="1:39" s="170" customFormat="1" ht="18" hidden="1">
      <c r="A277" s="106" t="s">
        <v>122</v>
      </c>
      <c r="B277" s="153" t="s">
        <v>125</v>
      </c>
      <c r="C277" s="153" t="s">
        <v>102</v>
      </c>
      <c r="D277" s="359" t="s">
        <v>240</v>
      </c>
      <c r="E277" s="461"/>
      <c r="F277" s="130" t="s">
        <v>241</v>
      </c>
      <c r="G277" s="17" t="s">
        <v>123</v>
      </c>
      <c r="H277" s="418">
        <v>0</v>
      </c>
      <c r="I277" s="418">
        <v>0</v>
      </c>
      <c r="J277" s="162"/>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row>
    <row r="278" spans="1:39" s="170" customFormat="1" ht="18">
      <c r="A278" s="93" t="s">
        <v>129</v>
      </c>
      <c r="B278" s="159">
        <v>11</v>
      </c>
      <c r="C278" s="94"/>
      <c r="D278" s="377"/>
      <c r="E278" s="475"/>
      <c r="F278" s="269"/>
      <c r="G278" s="256"/>
      <c r="H278" s="439">
        <f aca="true" t="shared" si="12" ref="H278:I280">+H279</f>
        <v>25000</v>
      </c>
      <c r="I278" s="439">
        <f t="shared" si="12"/>
        <v>25000</v>
      </c>
      <c r="J278" s="162"/>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69"/>
      <c r="AL278" s="169"/>
      <c r="AM278" s="169"/>
    </row>
    <row r="279" spans="1:39" s="170" customFormat="1" ht="18">
      <c r="A279" s="41" t="s">
        <v>130</v>
      </c>
      <c r="B279" s="45">
        <v>11</v>
      </c>
      <c r="C279" s="95" t="s">
        <v>76</v>
      </c>
      <c r="D279" s="378"/>
      <c r="E279" s="497"/>
      <c r="F279" s="96"/>
      <c r="G279" s="257"/>
      <c r="H279" s="412">
        <f t="shared" si="12"/>
        <v>25000</v>
      </c>
      <c r="I279" s="412">
        <f t="shared" si="12"/>
        <v>25000</v>
      </c>
      <c r="J279" s="162"/>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row>
    <row r="280" spans="1:39" s="271" customFormat="1" ht="51.75">
      <c r="A280" s="156" t="s">
        <v>387</v>
      </c>
      <c r="B280" s="86" t="s">
        <v>131</v>
      </c>
      <c r="C280" s="213" t="s">
        <v>76</v>
      </c>
      <c r="D280" s="379" t="s">
        <v>152</v>
      </c>
      <c r="E280" s="453" t="s">
        <v>316</v>
      </c>
      <c r="F280" s="2" t="s">
        <v>318</v>
      </c>
      <c r="G280" s="214"/>
      <c r="H280" s="429">
        <f t="shared" si="12"/>
        <v>25000</v>
      </c>
      <c r="I280" s="429">
        <f t="shared" si="12"/>
        <v>25000</v>
      </c>
      <c r="J280" s="278"/>
      <c r="K280" s="270"/>
      <c r="L280" s="270"/>
      <c r="M280" s="270"/>
      <c r="N280" s="270"/>
      <c r="O280" s="270"/>
      <c r="P280" s="270"/>
      <c r="Q280" s="270"/>
      <c r="R280" s="270"/>
      <c r="S280" s="270"/>
      <c r="T280" s="270"/>
      <c r="U280" s="270"/>
      <c r="V280" s="270"/>
      <c r="W280" s="270"/>
      <c r="X280" s="270"/>
      <c r="Y280" s="270"/>
      <c r="Z280" s="270"/>
      <c r="AA280" s="270"/>
      <c r="AB280" s="270"/>
      <c r="AC280" s="270"/>
      <c r="AD280" s="270"/>
      <c r="AE280" s="270"/>
      <c r="AF280" s="270"/>
      <c r="AG280" s="270"/>
      <c r="AH280" s="270"/>
      <c r="AI280" s="270"/>
      <c r="AJ280" s="270"/>
      <c r="AK280" s="270"/>
      <c r="AL280" s="270"/>
      <c r="AM280" s="270"/>
    </row>
    <row r="281" spans="1:39" s="170" customFormat="1" ht="54">
      <c r="A281" s="48" t="s">
        <v>388</v>
      </c>
      <c r="B281" s="78" t="s">
        <v>131</v>
      </c>
      <c r="C281" s="216" t="s">
        <v>76</v>
      </c>
      <c r="D281" s="372" t="s">
        <v>132</v>
      </c>
      <c r="E281" s="449" t="s">
        <v>316</v>
      </c>
      <c r="F281" s="3" t="s">
        <v>318</v>
      </c>
      <c r="G281" s="211"/>
      <c r="H281" s="430">
        <f>H282</f>
        <v>25000</v>
      </c>
      <c r="I281" s="430">
        <f>I282</f>
        <v>25000</v>
      </c>
      <c r="J281" s="162"/>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row>
    <row r="282" spans="1:39" s="170" customFormat="1" ht="36">
      <c r="A282" s="542" t="s">
        <v>360</v>
      </c>
      <c r="B282" s="477" t="s">
        <v>131</v>
      </c>
      <c r="C282" s="478" t="s">
        <v>76</v>
      </c>
      <c r="D282" s="535" t="s">
        <v>361</v>
      </c>
      <c r="E282" s="536" t="s">
        <v>75</v>
      </c>
      <c r="F282" s="537" t="s">
        <v>318</v>
      </c>
      <c r="G282" s="479"/>
      <c r="H282" s="501">
        <f>H283+H285</f>
        <v>25000</v>
      </c>
      <c r="I282" s="501">
        <f>I283+I285</f>
        <v>25000</v>
      </c>
      <c r="J282" s="162"/>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69"/>
      <c r="AL282" s="169"/>
      <c r="AM282" s="169"/>
    </row>
    <row r="283" spans="1:39" s="170" customFormat="1" ht="36">
      <c r="A283" s="82" t="s">
        <v>243</v>
      </c>
      <c r="B283" s="32" t="s">
        <v>131</v>
      </c>
      <c r="C283" s="258" t="s">
        <v>76</v>
      </c>
      <c r="D283" s="373" t="s">
        <v>132</v>
      </c>
      <c r="E283" s="450" t="s">
        <v>75</v>
      </c>
      <c r="F283" s="31" t="s">
        <v>362</v>
      </c>
      <c r="G283" s="212"/>
      <c r="H283" s="424">
        <f>+H284</f>
        <v>5000</v>
      </c>
      <c r="I283" s="424">
        <f>+I284</f>
        <v>5000</v>
      </c>
      <c r="J283" s="162"/>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row>
    <row r="284" spans="1:39" s="170" customFormat="1" ht="18">
      <c r="A284" s="84" t="s">
        <v>432</v>
      </c>
      <c r="B284" s="59" t="s">
        <v>131</v>
      </c>
      <c r="C284" s="272" t="s">
        <v>76</v>
      </c>
      <c r="D284" s="374" t="s">
        <v>132</v>
      </c>
      <c r="E284" s="451" t="s">
        <v>75</v>
      </c>
      <c r="F284" s="4" t="s">
        <v>362</v>
      </c>
      <c r="G284" s="273" t="s">
        <v>84</v>
      </c>
      <c r="H284" s="426">
        <v>5000</v>
      </c>
      <c r="I284" s="426">
        <v>5000</v>
      </c>
      <c r="J284" s="162"/>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c r="AM284" s="169"/>
    </row>
    <row r="285" spans="1:39" s="170" customFormat="1" ht="36">
      <c r="A285" s="82" t="s">
        <v>244</v>
      </c>
      <c r="B285" s="32" t="s">
        <v>131</v>
      </c>
      <c r="C285" s="258" t="s">
        <v>76</v>
      </c>
      <c r="D285" s="373" t="s">
        <v>132</v>
      </c>
      <c r="E285" s="450" t="s">
        <v>75</v>
      </c>
      <c r="F285" s="31" t="s">
        <v>363</v>
      </c>
      <c r="G285" s="212"/>
      <c r="H285" s="424">
        <f>+H286</f>
        <v>20000</v>
      </c>
      <c r="I285" s="424">
        <f>+I286</f>
        <v>20000</v>
      </c>
      <c r="J285" s="162"/>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69"/>
      <c r="AL285" s="169"/>
      <c r="AM285" s="169"/>
    </row>
    <row r="286" spans="1:39" s="170" customFormat="1" ht="18">
      <c r="A286" s="224" t="s">
        <v>432</v>
      </c>
      <c r="B286" s="59" t="s">
        <v>131</v>
      </c>
      <c r="C286" s="59" t="s">
        <v>76</v>
      </c>
      <c r="D286" s="374" t="s">
        <v>132</v>
      </c>
      <c r="E286" s="451" t="s">
        <v>75</v>
      </c>
      <c r="F286" s="4" t="s">
        <v>363</v>
      </c>
      <c r="G286" s="273" t="s">
        <v>84</v>
      </c>
      <c r="H286" s="426">
        <v>20000</v>
      </c>
      <c r="I286" s="426">
        <v>20000</v>
      </c>
      <c r="J286" s="162"/>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69"/>
      <c r="AL286" s="169"/>
      <c r="AM286" s="169"/>
    </row>
    <row r="287" spans="1:39" s="170" customFormat="1" ht="18">
      <c r="A287" s="391"/>
      <c r="B287" s="392"/>
      <c r="C287" s="392"/>
      <c r="D287" s="392"/>
      <c r="E287" s="392"/>
      <c r="F287" s="393"/>
      <c r="G287" s="392"/>
      <c r="H287" s="392"/>
      <c r="I287" s="441"/>
      <c r="J287" s="162"/>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69"/>
      <c r="AL287" s="169"/>
      <c r="AM287" s="169"/>
    </row>
    <row r="288" spans="1:39" s="170" customFormat="1" ht="18">
      <c r="A288" s="391"/>
      <c r="B288" s="392"/>
      <c r="C288" s="392"/>
      <c r="D288" s="392"/>
      <c r="E288" s="392"/>
      <c r="F288" s="393"/>
      <c r="G288" s="392"/>
      <c r="H288" s="392"/>
      <c r="I288" s="441"/>
      <c r="J288" s="162"/>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row>
    <row r="289" spans="1:39" s="170" customFormat="1" ht="18">
      <c r="A289" s="9"/>
      <c r="B289" s="13"/>
      <c r="C289" s="274"/>
      <c r="D289" s="274"/>
      <c r="E289" s="274"/>
      <c r="F289" s="275"/>
      <c r="G289" s="13"/>
      <c r="H289" s="13"/>
      <c r="I289" s="442"/>
      <c r="J289" s="162"/>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row>
    <row r="290" spans="1:39" s="170" customFormat="1" ht="18">
      <c r="A290" s="9"/>
      <c r="B290" s="13"/>
      <c r="C290" s="274"/>
      <c r="D290" s="274"/>
      <c r="E290" s="274"/>
      <c r="F290" s="275"/>
      <c r="G290" s="13"/>
      <c r="H290" s="13"/>
      <c r="I290" s="442"/>
      <c r="J290" s="162"/>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69"/>
      <c r="AL290" s="169"/>
      <c r="AM290" s="169"/>
    </row>
    <row r="291" spans="1:39" s="170" customFormat="1" ht="18">
      <c r="A291" s="9"/>
      <c r="B291" s="13"/>
      <c r="C291" s="274"/>
      <c r="D291" s="274"/>
      <c r="E291" s="274"/>
      <c r="F291" s="275"/>
      <c r="G291" s="13"/>
      <c r="H291" s="13"/>
      <c r="I291" s="442"/>
      <c r="J291" s="162"/>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69"/>
      <c r="AL291" s="169"/>
      <c r="AM291" s="169"/>
    </row>
    <row r="292" spans="1:39" s="170" customFormat="1" ht="18">
      <c r="A292" s="9"/>
      <c r="B292" s="13"/>
      <c r="C292" s="274"/>
      <c r="D292" s="274"/>
      <c r="E292" s="274"/>
      <c r="F292" s="275"/>
      <c r="G292" s="13"/>
      <c r="H292" s="13"/>
      <c r="I292" s="442"/>
      <c r="J292" s="162"/>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69"/>
      <c r="AL292" s="169"/>
      <c r="AM292" s="169"/>
    </row>
    <row r="293" spans="1:39" s="170" customFormat="1" ht="18">
      <c r="A293" s="9"/>
      <c r="B293" s="13"/>
      <c r="C293" s="274"/>
      <c r="D293" s="274"/>
      <c r="E293" s="274"/>
      <c r="F293" s="275"/>
      <c r="G293" s="13"/>
      <c r="H293" s="13"/>
      <c r="I293" s="442"/>
      <c r="J293" s="162"/>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row>
    <row r="294" spans="1:39" s="170" customFormat="1" ht="18">
      <c r="A294" s="9"/>
      <c r="B294" s="13"/>
      <c r="C294" s="274"/>
      <c r="D294" s="274"/>
      <c r="E294" s="274"/>
      <c r="F294" s="275"/>
      <c r="G294" s="13"/>
      <c r="H294" s="13"/>
      <c r="I294" s="442"/>
      <c r="J294" s="162"/>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69"/>
      <c r="AL294" s="169"/>
      <c r="AM294" s="169"/>
    </row>
    <row r="295" spans="1:39" s="170" customFormat="1" ht="18">
      <c r="A295" s="9"/>
      <c r="B295" s="13"/>
      <c r="C295" s="274"/>
      <c r="D295" s="274"/>
      <c r="E295" s="274"/>
      <c r="F295" s="275"/>
      <c r="G295" s="13"/>
      <c r="H295" s="13"/>
      <c r="I295" s="442"/>
      <c r="J295" s="162"/>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69"/>
      <c r="AM295" s="169"/>
    </row>
    <row r="296" spans="1:39" s="170" customFormat="1" ht="18">
      <c r="A296" s="9"/>
      <c r="B296" s="13"/>
      <c r="C296" s="274"/>
      <c r="D296" s="274"/>
      <c r="E296" s="274"/>
      <c r="F296" s="275"/>
      <c r="G296" s="13"/>
      <c r="H296" s="13"/>
      <c r="I296" s="442"/>
      <c r="J296" s="162"/>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row>
    <row r="297" spans="1:39" s="170" customFormat="1" ht="18">
      <c r="A297" s="9"/>
      <c r="B297" s="13"/>
      <c r="C297" s="274"/>
      <c r="D297" s="274"/>
      <c r="E297" s="274"/>
      <c r="F297" s="275"/>
      <c r="G297" s="13"/>
      <c r="H297" s="13"/>
      <c r="I297" s="442"/>
      <c r="J297" s="162"/>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row>
    <row r="298" spans="1:39" s="170" customFormat="1" ht="18">
      <c r="A298" s="9"/>
      <c r="B298" s="13"/>
      <c r="C298" s="274"/>
      <c r="D298" s="274"/>
      <c r="E298" s="274"/>
      <c r="F298" s="275"/>
      <c r="G298" s="13"/>
      <c r="H298" s="13"/>
      <c r="I298" s="442"/>
      <c r="J298" s="162"/>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row>
    <row r="299" spans="1:39" s="170" customFormat="1" ht="18">
      <c r="A299" s="9"/>
      <c r="B299" s="13"/>
      <c r="C299" s="274"/>
      <c r="D299" s="274"/>
      <c r="E299" s="274"/>
      <c r="F299" s="275"/>
      <c r="G299" s="13"/>
      <c r="H299" s="13"/>
      <c r="I299" s="442"/>
      <c r="J299" s="162"/>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row>
    <row r="300" spans="1:39" s="170" customFormat="1" ht="18">
      <c r="A300" s="9"/>
      <c r="B300" s="13"/>
      <c r="C300" s="274"/>
      <c r="D300" s="274"/>
      <c r="E300" s="274"/>
      <c r="F300" s="275"/>
      <c r="G300" s="13"/>
      <c r="H300" s="13"/>
      <c r="I300" s="442"/>
      <c r="J300" s="162"/>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c r="AI300" s="169"/>
      <c r="AJ300" s="169"/>
      <c r="AK300" s="169"/>
      <c r="AL300" s="169"/>
      <c r="AM300" s="169"/>
    </row>
    <row r="301" spans="1:39" s="170" customFormat="1" ht="18">
      <c r="A301" s="9"/>
      <c r="B301" s="13"/>
      <c r="C301" s="274"/>
      <c r="D301" s="274"/>
      <c r="E301" s="274"/>
      <c r="F301" s="275"/>
      <c r="G301" s="13"/>
      <c r="H301" s="13"/>
      <c r="I301" s="442"/>
      <c r="J301" s="162"/>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row>
    <row r="302" spans="1:39" s="170" customFormat="1" ht="18">
      <c r="A302" s="9"/>
      <c r="B302" s="13"/>
      <c r="C302" s="274"/>
      <c r="D302" s="274"/>
      <c r="E302" s="274"/>
      <c r="F302" s="275"/>
      <c r="G302" s="13"/>
      <c r="H302" s="13"/>
      <c r="I302" s="442"/>
      <c r="J302" s="162"/>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c r="AI302" s="169"/>
      <c r="AJ302" s="169"/>
      <c r="AK302" s="169"/>
      <c r="AL302" s="169"/>
      <c r="AM302" s="169"/>
    </row>
    <row r="303" spans="1:39" s="170" customFormat="1" ht="18">
      <c r="A303" s="9"/>
      <c r="B303" s="13"/>
      <c r="C303" s="274"/>
      <c r="D303" s="274"/>
      <c r="E303" s="274"/>
      <c r="F303" s="275"/>
      <c r="G303" s="13"/>
      <c r="H303" s="13"/>
      <c r="I303" s="442"/>
      <c r="J303" s="162"/>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69"/>
      <c r="AL303" s="169"/>
      <c r="AM303" s="169"/>
    </row>
    <row r="304" spans="1:39" s="170" customFormat="1" ht="18">
      <c r="A304" s="9"/>
      <c r="B304" s="13"/>
      <c r="C304" s="274"/>
      <c r="D304" s="274"/>
      <c r="E304" s="274"/>
      <c r="F304" s="275"/>
      <c r="G304" s="13"/>
      <c r="H304" s="13"/>
      <c r="I304" s="442"/>
      <c r="J304" s="162"/>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69"/>
      <c r="AL304" s="169"/>
      <c r="AM304" s="169"/>
    </row>
    <row r="305" spans="1:39" s="170" customFormat="1" ht="18">
      <c r="A305" s="9"/>
      <c r="B305" s="13"/>
      <c r="C305" s="274"/>
      <c r="D305" s="274"/>
      <c r="E305" s="274"/>
      <c r="F305" s="275"/>
      <c r="G305" s="13"/>
      <c r="H305" s="13"/>
      <c r="I305" s="442"/>
      <c r="J305" s="162"/>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69"/>
      <c r="AM305" s="169"/>
    </row>
    <row r="306" spans="1:39" s="170" customFormat="1" ht="18">
      <c r="A306" s="9"/>
      <c r="B306" s="13"/>
      <c r="C306" s="274"/>
      <c r="D306" s="274"/>
      <c r="E306" s="274"/>
      <c r="F306" s="275"/>
      <c r="G306" s="13"/>
      <c r="H306" s="13"/>
      <c r="I306" s="442"/>
      <c r="J306" s="162"/>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69"/>
      <c r="AL306" s="169"/>
      <c r="AM306" s="169"/>
    </row>
    <row r="307" spans="1:39" s="170" customFormat="1" ht="18">
      <c r="A307" s="9"/>
      <c r="B307" s="13"/>
      <c r="C307" s="274"/>
      <c r="D307" s="274"/>
      <c r="E307" s="274"/>
      <c r="F307" s="275"/>
      <c r="G307" s="13"/>
      <c r="H307" s="13"/>
      <c r="I307" s="442"/>
      <c r="J307" s="162"/>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row>
    <row r="308" spans="1:39" s="170" customFormat="1" ht="18">
      <c r="A308" s="9"/>
      <c r="B308" s="13"/>
      <c r="C308" s="274"/>
      <c r="D308" s="274"/>
      <c r="E308" s="274"/>
      <c r="F308" s="275"/>
      <c r="G308" s="13"/>
      <c r="H308" s="13"/>
      <c r="I308" s="442"/>
      <c r="J308" s="162"/>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row>
    <row r="309" spans="1:39" s="170" customFormat="1" ht="18">
      <c r="A309" s="9"/>
      <c r="B309" s="13"/>
      <c r="C309" s="274"/>
      <c r="D309" s="274"/>
      <c r="E309" s="274"/>
      <c r="F309" s="275"/>
      <c r="G309" s="13"/>
      <c r="H309" s="13"/>
      <c r="I309" s="442"/>
      <c r="J309" s="162"/>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69"/>
      <c r="AL309" s="169"/>
      <c r="AM309" s="169"/>
    </row>
    <row r="310" spans="1:39" s="170" customFormat="1" ht="18">
      <c r="A310" s="9"/>
      <c r="B310" s="13"/>
      <c r="C310" s="274"/>
      <c r="D310" s="274"/>
      <c r="E310" s="274"/>
      <c r="F310" s="275"/>
      <c r="G310" s="13"/>
      <c r="H310" s="13"/>
      <c r="I310" s="442"/>
      <c r="J310" s="162"/>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row>
    <row r="311" spans="1:39" s="170" customFormat="1" ht="18">
      <c r="A311" s="9"/>
      <c r="B311" s="13"/>
      <c r="C311" s="274"/>
      <c r="D311" s="274"/>
      <c r="E311" s="274"/>
      <c r="F311" s="275"/>
      <c r="G311" s="13"/>
      <c r="H311" s="13"/>
      <c r="I311" s="442"/>
      <c r="J311" s="162"/>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row>
    <row r="312" spans="1:39" s="170" customFormat="1" ht="18">
      <c r="A312" s="9"/>
      <c r="B312" s="13"/>
      <c r="C312" s="274"/>
      <c r="D312" s="274"/>
      <c r="E312" s="274"/>
      <c r="F312" s="275"/>
      <c r="G312" s="13"/>
      <c r="H312" s="13"/>
      <c r="I312" s="442"/>
      <c r="J312" s="162"/>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c r="AI312" s="169"/>
      <c r="AJ312" s="169"/>
      <c r="AK312" s="169"/>
      <c r="AL312" s="169"/>
      <c r="AM312" s="169"/>
    </row>
    <row r="313" spans="1:39" s="170" customFormat="1" ht="18">
      <c r="A313" s="9"/>
      <c r="B313" s="13"/>
      <c r="C313" s="274"/>
      <c r="D313" s="274"/>
      <c r="E313" s="274"/>
      <c r="F313" s="275"/>
      <c r="G313" s="13"/>
      <c r="H313" s="13"/>
      <c r="I313" s="442"/>
      <c r="J313" s="162"/>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69"/>
      <c r="AL313" s="169"/>
      <c r="AM313" s="169"/>
    </row>
    <row r="314" spans="1:39" s="170" customFormat="1" ht="18">
      <c r="A314" s="9"/>
      <c r="B314" s="13"/>
      <c r="C314" s="274"/>
      <c r="D314" s="274"/>
      <c r="E314" s="274"/>
      <c r="F314" s="275"/>
      <c r="G314" s="13"/>
      <c r="H314" s="13"/>
      <c r="I314" s="442"/>
      <c r="J314" s="162"/>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c r="AI314" s="169"/>
      <c r="AJ314" s="169"/>
      <c r="AK314" s="169"/>
      <c r="AL314" s="169"/>
      <c r="AM314" s="169"/>
    </row>
    <row r="315" spans="1:39" s="170" customFormat="1" ht="18">
      <c r="A315" s="9"/>
      <c r="B315" s="13"/>
      <c r="C315" s="274"/>
      <c r="D315" s="274"/>
      <c r="E315" s="274"/>
      <c r="F315" s="275"/>
      <c r="G315" s="13"/>
      <c r="H315" s="13"/>
      <c r="I315" s="442"/>
      <c r="J315" s="162"/>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69"/>
      <c r="AL315" s="169"/>
      <c r="AM315" s="169"/>
    </row>
    <row r="316" spans="1:39" s="170" customFormat="1" ht="18">
      <c r="A316" s="9"/>
      <c r="B316" s="13"/>
      <c r="C316" s="274"/>
      <c r="D316" s="274"/>
      <c r="E316" s="274"/>
      <c r="F316" s="275"/>
      <c r="G316" s="13"/>
      <c r="H316" s="13"/>
      <c r="I316" s="442"/>
      <c r="J316" s="162"/>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69"/>
      <c r="AL316" s="169"/>
      <c r="AM316" s="169"/>
    </row>
    <row r="317" spans="1:39" s="170" customFormat="1" ht="18">
      <c r="A317" s="9"/>
      <c r="B317" s="13"/>
      <c r="C317" s="274"/>
      <c r="D317" s="274"/>
      <c r="E317" s="274"/>
      <c r="F317" s="275"/>
      <c r="G317" s="13"/>
      <c r="H317" s="13"/>
      <c r="I317" s="442"/>
      <c r="J317" s="162"/>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c r="AI317" s="169"/>
      <c r="AJ317" s="169"/>
      <c r="AK317" s="169"/>
      <c r="AL317" s="169"/>
      <c r="AM317" s="169"/>
    </row>
    <row r="318" spans="1:39" s="170" customFormat="1" ht="18">
      <c r="A318" s="9"/>
      <c r="B318" s="13"/>
      <c r="C318" s="274"/>
      <c r="D318" s="274"/>
      <c r="E318" s="274"/>
      <c r="F318" s="275"/>
      <c r="G318" s="13"/>
      <c r="H318" s="13"/>
      <c r="I318" s="442"/>
      <c r="J318" s="162"/>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c r="AI318" s="169"/>
      <c r="AJ318" s="169"/>
      <c r="AK318" s="169"/>
      <c r="AL318" s="169"/>
      <c r="AM318" s="169"/>
    </row>
    <row r="319" spans="1:39" s="170" customFormat="1" ht="18">
      <c r="A319" s="9"/>
      <c r="B319" s="13"/>
      <c r="C319" s="274"/>
      <c r="D319" s="274"/>
      <c r="E319" s="274"/>
      <c r="F319" s="275"/>
      <c r="G319" s="13"/>
      <c r="H319" s="13"/>
      <c r="I319" s="442"/>
      <c r="J319" s="162"/>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c r="AI319" s="169"/>
      <c r="AJ319" s="169"/>
      <c r="AK319" s="169"/>
      <c r="AL319" s="169"/>
      <c r="AM319" s="169"/>
    </row>
    <row r="320" spans="1:39" s="170" customFormat="1" ht="18">
      <c r="A320" s="9"/>
      <c r="B320" s="13"/>
      <c r="C320" s="274"/>
      <c r="D320" s="274"/>
      <c r="E320" s="274"/>
      <c r="F320" s="275"/>
      <c r="G320" s="13"/>
      <c r="H320" s="13"/>
      <c r="I320" s="442"/>
      <c r="J320" s="162"/>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c r="AI320" s="169"/>
      <c r="AJ320" s="169"/>
      <c r="AK320" s="169"/>
      <c r="AL320" s="169"/>
      <c r="AM320" s="169"/>
    </row>
    <row r="321" spans="1:39" s="170" customFormat="1" ht="18">
      <c r="A321" s="9"/>
      <c r="B321" s="13"/>
      <c r="C321" s="274"/>
      <c r="D321" s="274"/>
      <c r="E321" s="274"/>
      <c r="F321" s="275"/>
      <c r="G321" s="13"/>
      <c r="H321" s="13"/>
      <c r="I321" s="442"/>
      <c r="J321" s="162"/>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c r="AJ321" s="169"/>
      <c r="AK321" s="169"/>
      <c r="AL321" s="169"/>
      <c r="AM321" s="169"/>
    </row>
    <row r="322" spans="1:39" s="170" customFormat="1" ht="18">
      <c r="A322" s="9"/>
      <c r="B322" s="13"/>
      <c r="C322" s="274"/>
      <c r="D322" s="274"/>
      <c r="E322" s="274"/>
      <c r="F322" s="275"/>
      <c r="G322" s="13"/>
      <c r="H322" s="13"/>
      <c r="I322" s="442"/>
      <c r="J322" s="162"/>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c r="AI322" s="169"/>
      <c r="AJ322" s="169"/>
      <c r="AK322" s="169"/>
      <c r="AL322" s="169"/>
      <c r="AM322" s="169"/>
    </row>
    <row r="323" spans="1:39" s="170" customFormat="1" ht="18">
      <c r="A323" s="9"/>
      <c r="B323" s="13"/>
      <c r="C323" s="274"/>
      <c r="D323" s="274"/>
      <c r="E323" s="274"/>
      <c r="F323" s="275"/>
      <c r="G323" s="13"/>
      <c r="H323" s="13"/>
      <c r="I323" s="442"/>
      <c r="J323" s="162"/>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c r="AI323" s="169"/>
      <c r="AJ323" s="169"/>
      <c r="AK323" s="169"/>
      <c r="AL323" s="169"/>
      <c r="AM323" s="169"/>
    </row>
  </sheetData>
  <sheetProtection/>
  <mergeCells count="9">
    <mergeCell ref="A7:I7"/>
    <mergeCell ref="A8:I8"/>
    <mergeCell ref="D10:F10"/>
    <mergeCell ref="A1:I1"/>
    <mergeCell ref="A2:I2"/>
    <mergeCell ref="A3:I3"/>
    <mergeCell ref="A4:I4"/>
    <mergeCell ref="A5:I5"/>
    <mergeCell ref="A6:G6"/>
  </mergeCells>
  <printOptions/>
  <pageMargins left="0.7086614173228347" right="0.1968503937007874" top="0.3937007874015748" bottom="0.31496062992125984" header="0.31496062992125984" footer="0.2362204724409449"/>
  <pageSetup blackAndWhite="1" fitToHeight="2" fitToWidth="1" horizontalDpi="600" verticalDpi="600" orientation="portrait" paperSize="9" scale="40"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G91"/>
  <sheetViews>
    <sheetView view="pageBreakPreview" zoomScale="80" zoomScaleSheetLayoutView="80" zoomScalePageLayoutView="0" workbookViewId="0" topLeftCell="A53">
      <selection activeCell="A46" sqref="A46:IV50"/>
    </sheetView>
  </sheetViews>
  <sheetFormatPr defaultColWidth="9.140625" defaultRowHeight="15"/>
  <cols>
    <col min="1" max="1" width="32.140625" style="620" customWidth="1"/>
    <col min="2" max="2" width="85.57421875" style="621" customWidth="1"/>
    <col min="3" max="3" width="18.28125" style="621" customWidth="1"/>
    <col min="4" max="4" width="17.7109375" style="622" customWidth="1"/>
    <col min="5" max="16384" width="8.8515625" style="614" customWidth="1"/>
  </cols>
  <sheetData>
    <row r="1" spans="1:7" s="279" customFormat="1" ht="15.75" customHeight="1">
      <c r="A1" s="1044" t="s">
        <v>632</v>
      </c>
      <c r="B1" s="1044"/>
      <c r="C1" s="1044"/>
      <c r="D1" s="1044"/>
      <c r="E1" s="293"/>
      <c r="F1" s="293"/>
      <c r="G1" s="293"/>
    </row>
    <row r="2" spans="1:7" s="279" customFormat="1" ht="15.75" customHeight="1">
      <c r="A2" s="1023" t="s">
        <v>210</v>
      </c>
      <c r="B2" s="1023"/>
      <c r="C2" s="1023"/>
      <c r="D2" s="1023"/>
      <c r="E2" s="293"/>
      <c r="F2" s="293"/>
      <c r="G2" s="293"/>
    </row>
    <row r="3" spans="1:7" s="279" customFormat="1" ht="15.75" customHeight="1">
      <c r="A3" s="1023" t="s">
        <v>930</v>
      </c>
      <c r="B3" s="1023"/>
      <c r="C3" s="1023"/>
      <c r="D3" s="1023"/>
      <c r="E3" s="293"/>
      <c r="F3" s="293"/>
      <c r="G3" s="293"/>
    </row>
    <row r="4" spans="1:7" s="280" customFormat="1" ht="16.5" customHeight="1">
      <c r="A4" s="1019" t="s">
        <v>369</v>
      </c>
      <c r="B4" s="1019"/>
      <c r="C4" s="1019"/>
      <c r="D4" s="1019"/>
      <c r="E4" s="619"/>
      <c r="F4" s="619"/>
      <c r="G4" s="619"/>
    </row>
    <row r="5" spans="1:7" s="280" customFormat="1" ht="16.5" customHeight="1">
      <c r="A5" s="1019" t="s">
        <v>773</v>
      </c>
      <c r="B5" s="1019"/>
      <c r="C5" s="1019"/>
      <c r="D5" s="1019"/>
      <c r="E5" s="619"/>
      <c r="F5" s="619"/>
      <c r="G5" s="619"/>
    </row>
    <row r="6" spans="1:4" ht="15" hidden="1">
      <c r="A6" s="1043" t="s">
        <v>552</v>
      </c>
      <c r="B6" s="1043"/>
      <c r="C6" s="1043"/>
      <c r="D6" s="1043"/>
    </row>
    <row r="7" spans="2:4" ht="16.5" customHeight="1">
      <c r="B7" s="1046" t="str">
        <f>'прил1.'!B6</f>
        <v>(в редакции решения Собрания депутатов Ивановского сельсовета Рылького района от 29 января 2021г. № 180</v>
      </c>
      <c r="C7" s="1046"/>
      <c r="D7" s="1046"/>
    </row>
    <row r="8" ht="18">
      <c r="E8" s="623"/>
    </row>
    <row r="9" spans="1:5" s="625" customFormat="1" ht="56.25" customHeight="1">
      <c r="A9" s="1045" t="s">
        <v>778</v>
      </c>
      <c r="B9" s="1045"/>
      <c r="C9" s="1045"/>
      <c r="D9" s="1045"/>
      <c r="E9" s="624"/>
    </row>
    <row r="10" spans="1:4" s="625" customFormat="1" ht="7.5" customHeight="1">
      <c r="A10" s="1045"/>
      <c r="B10" s="1045"/>
      <c r="C10" s="1045"/>
      <c r="D10" s="1045"/>
    </row>
    <row r="11" ht="18">
      <c r="D11" s="626" t="s">
        <v>319</v>
      </c>
    </row>
    <row r="12" spans="1:4" s="627" customFormat="1" ht="66" customHeight="1">
      <c r="A12" s="736" t="s">
        <v>193</v>
      </c>
      <c r="B12" s="737" t="s">
        <v>194</v>
      </c>
      <c r="C12" s="738" t="s">
        <v>709</v>
      </c>
      <c r="D12" s="738" t="s">
        <v>779</v>
      </c>
    </row>
    <row r="13" spans="1:7" ht="18.75" customHeight="1">
      <c r="A13" s="1042" t="s">
        <v>69</v>
      </c>
      <c r="B13" s="1042"/>
      <c r="C13" s="740">
        <f>C14+C62</f>
        <v>10065324</v>
      </c>
      <c r="D13" s="740">
        <f>D14+D62</f>
        <v>10095601</v>
      </c>
      <c r="G13" s="614">
        <v>25</v>
      </c>
    </row>
    <row r="14" spans="1:4" ht="17.25" customHeight="1">
      <c r="A14" s="739" t="s">
        <v>52</v>
      </c>
      <c r="B14" s="741" t="s">
        <v>195</v>
      </c>
      <c r="C14" s="740">
        <f>+C15+C29+C37+C40+C51+C20+C26+C48+C59</f>
        <v>7183428</v>
      </c>
      <c r="D14" s="740">
        <f>+D15+D29+D37+D40+D51+D20+D26+D48+D59</f>
        <v>7440849</v>
      </c>
    </row>
    <row r="15" spans="1:4" ht="17.25">
      <c r="A15" s="739" t="s">
        <v>196</v>
      </c>
      <c r="B15" s="741" t="s">
        <v>197</v>
      </c>
      <c r="C15" s="740">
        <f>C16</f>
        <v>582792</v>
      </c>
      <c r="D15" s="740">
        <f>D16</f>
        <v>604174</v>
      </c>
    </row>
    <row r="16" spans="1:4" ht="18">
      <c r="A16" s="742" t="s">
        <v>198</v>
      </c>
      <c r="B16" s="743" t="s">
        <v>199</v>
      </c>
      <c r="C16" s="744">
        <f>C17+C19+C18</f>
        <v>582792</v>
      </c>
      <c r="D16" s="744">
        <f>D17+D19+D18</f>
        <v>604174</v>
      </c>
    </row>
    <row r="17" spans="1:4" ht="82.5" customHeight="1">
      <c r="A17" s="742" t="s">
        <v>200</v>
      </c>
      <c r="B17" s="743" t="s">
        <v>585</v>
      </c>
      <c r="C17" s="744">
        <v>579099</v>
      </c>
      <c r="D17" s="744">
        <v>600453</v>
      </c>
    </row>
    <row r="18" spans="1:4" ht="126" customHeight="1">
      <c r="A18" s="745" t="s">
        <v>591</v>
      </c>
      <c r="B18" s="746" t="s">
        <v>0</v>
      </c>
      <c r="C18" s="744">
        <v>765</v>
      </c>
      <c r="D18" s="744">
        <v>793</v>
      </c>
    </row>
    <row r="19" spans="1:4" s="628" customFormat="1" ht="57" customHeight="1">
      <c r="A19" s="745" t="s">
        <v>592</v>
      </c>
      <c r="B19" s="746" t="s">
        <v>313</v>
      </c>
      <c r="C19" s="744">
        <v>2928</v>
      </c>
      <c r="D19" s="744">
        <v>2928</v>
      </c>
    </row>
    <row r="20" spans="1:4" ht="18" hidden="1">
      <c r="A20" s="739" t="s">
        <v>212</v>
      </c>
      <c r="B20" s="741" t="s">
        <v>213</v>
      </c>
      <c r="C20" s="744">
        <f>C21</f>
        <v>0</v>
      </c>
      <c r="D20" s="744">
        <f>D21</f>
        <v>0</v>
      </c>
    </row>
    <row r="21" spans="1:4" ht="17.25" customHeight="1" hidden="1">
      <c r="A21" s="742" t="s">
        <v>214</v>
      </c>
      <c r="B21" s="743" t="s">
        <v>215</v>
      </c>
      <c r="C21" s="744">
        <f>C22+C23+C24+C25</f>
        <v>0</v>
      </c>
      <c r="D21" s="744">
        <f>D22+D23+D24+D25</f>
        <v>0</v>
      </c>
    </row>
    <row r="22" spans="1:4" s="629" customFormat="1" ht="72" hidden="1">
      <c r="A22" s="742" t="s">
        <v>216</v>
      </c>
      <c r="B22" s="743" t="s">
        <v>217</v>
      </c>
      <c r="C22" s="744"/>
      <c r="D22" s="744"/>
    </row>
    <row r="23" spans="1:4" ht="19.5" customHeight="1" hidden="1">
      <c r="A23" s="742" t="s">
        <v>218</v>
      </c>
      <c r="B23" s="743" t="s">
        <v>219</v>
      </c>
      <c r="C23" s="744"/>
      <c r="D23" s="744"/>
    </row>
    <row r="24" spans="1:4" ht="72" hidden="1">
      <c r="A24" s="742" t="s">
        <v>220</v>
      </c>
      <c r="B24" s="743" t="s">
        <v>221</v>
      </c>
      <c r="C24" s="744"/>
      <c r="D24" s="744"/>
    </row>
    <row r="25" spans="1:4" ht="72" hidden="1">
      <c r="A25" s="742" t="s">
        <v>222</v>
      </c>
      <c r="B25" s="743" t="s">
        <v>223</v>
      </c>
      <c r="C25" s="744"/>
      <c r="D25" s="744"/>
    </row>
    <row r="26" spans="1:4" ht="18" hidden="1">
      <c r="A26" s="747" t="s">
        <v>1</v>
      </c>
      <c r="B26" s="748" t="s">
        <v>2</v>
      </c>
      <c r="C26" s="744">
        <f>C27</f>
        <v>0</v>
      </c>
      <c r="D26" s="744">
        <f>D27</f>
        <v>0</v>
      </c>
    </row>
    <row r="27" spans="1:4" ht="22.5" customHeight="1" hidden="1">
      <c r="A27" s="745" t="s">
        <v>593</v>
      </c>
      <c r="B27" s="749" t="s">
        <v>3</v>
      </c>
      <c r="C27" s="744">
        <f>C28</f>
        <v>0</v>
      </c>
      <c r="D27" s="744">
        <f>D28</f>
        <v>0</v>
      </c>
    </row>
    <row r="28" spans="1:4" s="630" customFormat="1" ht="18" hidden="1">
      <c r="A28" s="745" t="s">
        <v>594</v>
      </c>
      <c r="B28" s="749" t="s">
        <v>3</v>
      </c>
      <c r="C28" s="744">
        <v>0</v>
      </c>
      <c r="D28" s="744">
        <v>0</v>
      </c>
    </row>
    <row r="29" spans="1:4" s="629" customFormat="1" ht="17.25">
      <c r="A29" s="739" t="s">
        <v>53</v>
      </c>
      <c r="B29" s="741" t="s">
        <v>54</v>
      </c>
      <c r="C29" s="740">
        <f>C30+C32</f>
        <v>6347415</v>
      </c>
      <c r="D29" s="740">
        <f>D30+D32</f>
        <v>6347415</v>
      </c>
    </row>
    <row r="30" spans="1:4" ht="18">
      <c r="A30" s="742" t="s">
        <v>55</v>
      </c>
      <c r="B30" s="743" t="s">
        <v>56</v>
      </c>
      <c r="C30" s="744">
        <f>C31</f>
        <v>436705</v>
      </c>
      <c r="D30" s="744">
        <f>D31</f>
        <v>436705</v>
      </c>
    </row>
    <row r="31" spans="1:4" ht="60" customHeight="1">
      <c r="A31" s="742" t="s">
        <v>57</v>
      </c>
      <c r="B31" s="743" t="s">
        <v>314</v>
      </c>
      <c r="C31" s="744">
        <v>436705</v>
      </c>
      <c r="D31" s="744">
        <v>436705</v>
      </c>
    </row>
    <row r="32" spans="1:4" ht="18">
      <c r="A32" s="742" t="s">
        <v>58</v>
      </c>
      <c r="B32" s="743" t="s">
        <v>59</v>
      </c>
      <c r="C32" s="744">
        <f>C33+C35</f>
        <v>5910710</v>
      </c>
      <c r="D32" s="744">
        <f>D33+D35</f>
        <v>5910710</v>
      </c>
    </row>
    <row r="33" spans="1:4" ht="18">
      <c r="A33" s="742" t="s">
        <v>294</v>
      </c>
      <c r="B33" s="743" t="s">
        <v>295</v>
      </c>
      <c r="C33" s="744">
        <f>C34</f>
        <v>4923222</v>
      </c>
      <c r="D33" s="744">
        <f>D34</f>
        <v>4923222</v>
      </c>
    </row>
    <row r="34" spans="1:4" ht="36">
      <c r="A34" s="742" t="s">
        <v>296</v>
      </c>
      <c r="B34" s="743" t="s">
        <v>297</v>
      </c>
      <c r="C34" s="744">
        <v>4923222</v>
      </c>
      <c r="D34" s="744">
        <v>4923222</v>
      </c>
    </row>
    <row r="35" spans="1:4" ht="18">
      <c r="A35" s="742" t="s">
        <v>299</v>
      </c>
      <c r="B35" s="743" t="s">
        <v>298</v>
      </c>
      <c r="C35" s="744">
        <f>C36</f>
        <v>987488</v>
      </c>
      <c r="D35" s="744">
        <f>D36</f>
        <v>987488</v>
      </c>
    </row>
    <row r="36" spans="1:4" ht="36">
      <c r="A36" s="742" t="s">
        <v>300</v>
      </c>
      <c r="B36" s="743" t="s">
        <v>301</v>
      </c>
      <c r="C36" s="744">
        <v>987488</v>
      </c>
      <c r="D36" s="744">
        <v>987488</v>
      </c>
    </row>
    <row r="37" spans="1:4" ht="31.5" customHeight="1">
      <c r="A37" s="747" t="s">
        <v>201</v>
      </c>
      <c r="B37" s="750" t="s">
        <v>202</v>
      </c>
      <c r="C37" s="740">
        <f>C38</f>
        <v>4730</v>
      </c>
      <c r="D37" s="740">
        <f>D38</f>
        <v>4730</v>
      </c>
    </row>
    <row r="38" spans="1:4" ht="54">
      <c r="A38" s="751" t="s">
        <v>60</v>
      </c>
      <c r="B38" s="752" t="s">
        <v>61</v>
      </c>
      <c r="C38" s="744">
        <f>C39</f>
        <v>4730</v>
      </c>
      <c r="D38" s="744">
        <f>D39</f>
        <v>4730</v>
      </c>
    </row>
    <row r="39" spans="1:4" ht="79.5" customHeight="1">
      <c r="A39" s="745" t="s">
        <v>62</v>
      </c>
      <c r="B39" s="753" t="s">
        <v>63</v>
      </c>
      <c r="C39" s="744">
        <v>4730</v>
      </c>
      <c r="D39" s="744">
        <v>4730</v>
      </c>
    </row>
    <row r="40" spans="1:4" ht="51.75">
      <c r="A40" s="739" t="s">
        <v>203</v>
      </c>
      <c r="B40" s="741" t="s">
        <v>64</v>
      </c>
      <c r="C40" s="740">
        <f>C41</f>
        <v>248491</v>
      </c>
      <c r="D40" s="740">
        <f>D41</f>
        <v>248491</v>
      </c>
    </row>
    <row r="41" spans="1:4" ht="90">
      <c r="A41" s="742" t="s">
        <v>204</v>
      </c>
      <c r="B41" s="754" t="s">
        <v>586</v>
      </c>
      <c r="C41" s="744">
        <f>C42+C44+C46</f>
        <v>248491</v>
      </c>
      <c r="D41" s="744">
        <f>D42+D44+D46</f>
        <v>248491</v>
      </c>
    </row>
    <row r="42" spans="1:4" ht="72" hidden="1">
      <c r="A42" s="742" t="s">
        <v>205</v>
      </c>
      <c r="B42" s="743" t="s">
        <v>206</v>
      </c>
      <c r="C42" s="744">
        <f>C43</f>
        <v>0</v>
      </c>
      <c r="D42" s="744">
        <f>D43</f>
        <v>0</v>
      </c>
    </row>
    <row r="43" spans="1:4" ht="72" hidden="1">
      <c r="A43" s="742" t="s">
        <v>207</v>
      </c>
      <c r="B43" s="743" t="s">
        <v>4</v>
      </c>
      <c r="C43" s="744"/>
      <c r="D43" s="744"/>
    </row>
    <row r="44" spans="1:4" ht="96" customHeight="1">
      <c r="A44" s="745" t="s">
        <v>595</v>
      </c>
      <c r="B44" s="755" t="s">
        <v>5</v>
      </c>
      <c r="C44" s="744">
        <f>C45</f>
        <v>248491</v>
      </c>
      <c r="D44" s="744">
        <f>D45</f>
        <v>248491</v>
      </c>
    </row>
    <row r="45" spans="1:4" ht="77.25" customHeight="1">
      <c r="A45" s="745" t="s">
        <v>596</v>
      </c>
      <c r="B45" s="749" t="s">
        <v>315</v>
      </c>
      <c r="C45" s="744">
        <v>248491</v>
      </c>
      <c r="D45" s="744">
        <v>248491</v>
      </c>
    </row>
    <row r="46" spans="1:4" ht="51" customHeight="1" hidden="1">
      <c r="A46" s="756" t="s">
        <v>587</v>
      </c>
      <c r="B46" s="757" t="s">
        <v>588</v>
      </c>
      <c r="C46" s="744">
        <f>C47</f>
        <v>0</v>
      </c>
      <c r="D46" s="744">
        <f>D47</f>
        <v>0</v>
      </c>
    </row>
    <row r="47" spans="1:4" ht="51.75" customHeight="1" hidden="1">
      <c r="A47" s="756" t="s">
        <v>589</v>
      </c>
      <c r="B47" s="757" t="s">
        <v>590</v>
      </c>
      <c r="C47" s="744"/>
      <c r="D47" s="744"/>
    </row>
    <row r="48" spans="1:4" ht="37.5" customHeight="1" hidden="1">
      <c r="A48" s="747" t="s">
        <v>6</v>
      </c>
      <c r="B48" s="748" t="s">
        <v>695</v>
      </c>
      <c r="C48" s="744">
        <f>C49</f>
        <v>0</v>
      </c>
      <c r="D48" s="744">
        <f>D49</f>
        <v>0</v>
      </c>
    </row>
    <row r="49" spans="1:4" ht="21.75" customHeight="1" hidden="1">
      <c r="A49" s="745" t="s">
        <v>597</v>
      </c>
      <c r="B49" s="749" t="s">
        <v>302</v>
      </c>
      <c r="C49" s="744">
        <f>C50</f>
        <v>0</v>
      </c>
      <c r="D49" s="744">
        <f>D50</f>
        <v>0</v>
      </c>
    </row>
    <row r="50" spans="1:4" ht="18" hidden="1">
      <c r="A50" s="745" t="s">
        <v>598</v>
      </c>
      <c r="B50" s="749" t="s">
        <v>303</v>
      </c>
      <c r="C50" s="744">
        <v>0</v>
      </c>
      <c r="D50" s="744">
        <v>0</v>
      </c>
    </row>
    <row r="51" spans="1:4" ht="34.5">
      <c r="A51" s="758" t="s">
        <v>208</v>
      </c>
      <c r="B51" s="759" t="s">
        <v>209</v>
      </c>
      <c r="C51" s="740">
        <f>C52+C56</f>
        <v>0</v>
      </c>
      <c r="D51" s="740">
        <f>D52+D56</f>
        <v>236039</v>
      </c>
    </row>
    <row r="52" spans="1:4" ht="90">
      <c r="A52" s="751" t="s">
        <v>694</v>
      </c>
      <c r="B52" s="752" t="s">
        <v>306</v>
      </c>
      <c r="C52" s="744">
        <f>C53</f>
        <v>0</v>
      </c>
      <c r="D52" s="744">
        <f>D53</f>
        <v>236039</v>
      </c>
    </row>
    <row r="53" spans="1:4" s="631" customFormat="1" ht="108">
      <c r="A53" s="751" t="s">
        <v>655</v>
      </c>
      <c r="B53" s="752" t="s">
        <v>304</v>
      </c>
      <c r="C53" s="744">
        <f>C55+C54</f>
        <v>0</v>
      </c>
      <c r="D53" s="744">
        <f>D55+D54</f>
        <v>236039</v>
      </c>
    </row>
    <row r="54" spans="1:4" s="631" customFormat="1" ht="97.5" customHeight="1" hidden="1">
      <c r="A54" s="745" t="s">
        <v>507</v>
      </c>
      <c r="B54" s="753" t="s">
        <v>305</v>
      </c>
      <c r="C54" s="744">
        <v>0</v>
      </c>
      <c r="D54" s="744">
        <v>0</v>
      </c>
    </row>
    <row r="55" spans="1:4" ht="94.5" customHeight="1">
      <c r="A55" s="745" t="s">
        <v>697</v>
      </c>
      <c r="B55" s="760" t="s">
        <v>654</v>
      </c>
      <c r="C55" s="744">
        <v>0</v>
      </c>
      <c r="D55" s="744">
        <v>236039</v>
      </c>
    </row>
    <row r="56" spans="1:4" ht="38.25" customHeight="1" hidden="1">
      <c r="A56" s="761" t="s">
        <v>700</v>
      </c>
      <c r="B56" s="760" t="s">
        <v>701</v>
      </c>
      <c r="C56" s="744">
        <f>C57</f>
        <v>0</v>
      </c>
      <c r="D56" s="744">
        <f>D57</f>
        <v>0</v>
      </c>
    </row>
    <row r="57" spans="1:4" ht="62.25" customHeight="1" hidden="1">
      <c r="A57" s="745" t="s">
        <v>698</v>
      </c>
      <c r="B57" s="760" t="s">
        <v>702</v>
      </c>
      <c r="C57" s="744">
        <f>C58</f>
        <v>0</v>
      </c>
      <c r="D57" s="744">
        <f>D58</f>
        <v>0</v>
      </c>
    </row>
    <row r="58" spans="1:4" ht="60" customHeight="1" hidden="1">
      <c r="A58" s="745" t="s">
        <v>699</v>
      </c>
      <c r="B58" s="760" t="s">
        <v>703</v>
      </c>
      <c r="C58" s="744">
        <v>0</v>
      </c>
      <c r="D58" s="744">
        <v>0</v>
      </c>
    </row>
    <row r="59" spans="1:4" s="631" customFormat="1" ht="18" hidden="1">
      <c r="A59" s="762" t="s">
        <v>538</v>
      </c>
      <c r="B59" s="763" t="s">
        <v>536</v>
      </c>
      <c r="C59" s="744">
        <f>C60</f>
        <v>0</v>
      </c>
      <c r="D59" s="744">
        <f>D60</f>
        <v>0</v>
      </c>
    </row>
    <row r="60" spans="1:4" ht="27.75" customHeight="1" hidden="1">
      <c r="A60" s="762" t="s">
        <v>539</v>
      </c>
      <c r="B60" s="764" t="s">
        <v>537</v>
      </c>
      <c r="C60" s="744">
        <f>C61</f>
        <v>0</v>
      </c>
      <c r="D60" s="744">
        <f>D61</f>
        <v>0</v>
      </c>
    </row>
    <row r="61" spans="1:4" ht="33" customHeight="1" hidden="1">
      <c r="A61" s="762" t="s">
        <v>573</v>
      </c>
      <c r="B61" s="765" t="s">
        <v>365</v>
      </c>
      <c r="C61" s="744">
        <v>0</v>
      </c>
      <c r="D61" s="744">
        <v>0</v>
      </c>
    </row>
    <row r="62" spans="1:4" ht="17.25">
      <c r="A62" s="739" t="s">
        <v>48</v>
      </c>
      <c r="B62" s="766" t="s">
        <v>65</v>
      </c>
      <c r="C62" s="767">
        <f>C63+C89+C84+C86</f>
        <v>2881896</v>
      </c>
      <c r="D62" s="767">
        <f>D63+D89+D84+D86</f>
        <v>2654752</v>
      </c>
    </row>
    <row r="63" spans="1:4" ht="34.5">
      <c r="A63" s="739" t="s">
        <v>49</v>
      </c>
      <c r="B63" s="741" t="s">
        <v>66</v>
      </c>
      <c r="C63" s="767">
        <f>C64+C69+C76+C81</f>
        <v>2821896</v>
      </c>
      <c r="D63" s="767">
        <f>D64+D69+D76+D81</f>
        <v>2594752</v>
      </c>
    </row>
    <row r="64" spans="1:4" s="634" customFormat="1" ht="18">
      <c r="A64" s="742" t="s">
        <v>636</v>
      </c>
      <c r="B64" s="743" t="s">
        <v>510</v>
      </c>
      <c r="C64" s="744">
        <f>C65+C67</f>
        <v>2596425</v>
      </c>
      <c r="D64" s="744">
        <f>D65+D67</f>
        <v>2360386</v>
      </c>
    </row>
    <row r="65" spans="1:4" s="631" customFormat="1" ht="18">
      <c r="A65" s="742" t="s">
        <v>637</v>
      </c>
      <c r="B65" s="743" t="s">
        <v>67</v>
      </c>
      <c r="C65" s="744">
        <f>C66</f>
        <v>2596425</v>
      </c>
      <c r="D65" s="744">
        <f>D66</f>
        <v>2360386</v>
      </c>
    </row>
    <row r="66" spans="1:4" ht="36">
      <c r="A66" s="742" t="s">
        <v>638</v>
      </c>
      <c r="B66" s="743" t="s">
        <v>511</v>
      </c>
      <c r="C66" s="744">
        <v>2596425</v>
      </c>
      <c r="D66" s="744">
        <v>2360386</v>
      </c>
    </row>
    <row r="67" spans="1:4" ht="36" hidden="1">
      <c r="A67" s="742" t="s">
        <v>639</v>
      </c>
      <c r="B67" s="743" t="s">
        <v>512</v>
      </c>
      <c r="C67" s="744">
        <f>C68</f>
        <v>0</v>
      </c>
      <c r="D67" s="744">
        <f>D68</f>
        <v>0</v>
      </c>
    </row>
    <row r="68" spans="1:4" ht="12" customHeight="1" hidden="1">
      <c r="A68" s="742" t="s">
        <v>640</v>
      </c>
      <c r="B68" s="743" t="s">
        <v>366</v>
      </c>
      <c r="C68" s="744"/>
      <c r="D68" s="744"/>
    </row>
    <row r="69" spans="1:4" ht="45" customHeight="1" hidden="1">
      <c r="A69" s="739" t="s">
        <v>641</v>
      </c>
      <c r="B69" s="741" t="s">
        <v>635</v>
      </c>
      <c r="C69" s="767">
        <f>C74+C72+C70</f>
        <v>0</v>
      </c>
      <c r="D69" s="767">
        <f>D74+D72+D70</f>
        <v>0</v>
      </c>
    </row>
    <row r="70" spans="1:4" ht="46.5" customHeight="1" hidden="1">
      <c r="A70" s="742" t="s">
        <v>747</v>
      </c>
      <c r="B70" s="743" t="str">
        <f>'прил 5'!B72</f>
        <v>Субсидии бюджетам на обеспечение комплексного развития сельских территорий</v>
      </c>
      <c r="C70" s="768">
        <f>C71</f>
        <v>0</v>
      </c>
      <c r="D70" s="768">
        <f>D71</f>
        <v>0</v>
      </c>
    </row>
    <row r="71" spans="1:4" ht="53.25" customHeight="1" hidden="1">
      <c r="A71" s="742" t="s">
        <v>748</v>
      </c>
      <c r="B71" s="743" t="str">
        <f>'прил 5'!B73</f>
        <v>Субсидии бюджетам сельских поселений на обеспечение комплексного развития сельских территорий</v>
      </c>
      <c r="C71" s="768">
        <v>0</v>
      </c>
      <c r="D71" s="768">
        <v>0</v>
      </c>
    </row>
    <row r="72" spans="1:4" ht="51.75" customHeight="1" hidden="1">
      <c r="A72" s="742" t="s">
        <v>642</v>
      </c>
      <c r="B72" s="743" t="s">
        <v>517</v>
      </c>
      <c r="C72" s="768">
        <f>C73</f>
        <v>0</v>
      </c>
      <c r="D72" s="768">
        <f>D73</f>
        <v>0</v>
      </c>
    </row>
    <row r="73" spans="1:4" ht="58.5" customHeight="1" hidden="1">
      <c r="A73" s="742" t="s">
        <v>643</v>
      </c>
      <c r="B73" s="743" t="s">
        <v>516</v>
      </c>
      <c r="C73" s="768">
        <v>0</v>
      </c>
      <c r="D73" s="768">
        <v>0</v>
      </c>
    </row>
    <row r="74" spans="1:4" ht="15" customHeight="1" hidden="1">
      <c r="A74" s="742" t="s">
        <v>644</v>
      </c>
      <c r="B74" s="743" t="s">
        <v>50</v>
      </c>
      <c r="C74" s="768">
        <f>C75</f>
        <v>0</v>
      </c>
      <c r="D74" s="768">
        <f>D75</f>
        <v>0</v>
      </c>
    </row>
    <row r="75" spans="1:4" ht="27" customHeight="1" hidden="1">
      <c r="A75" s="742" t="s">
        <v>645</v>
      </c>
      <c r="B75" s="743" t="s">
        <v>633</v>
      </c>
      <c r="C75" s="768">
        <v>0</v>
      </c>
      <c r="D75" s="768">
        <v>0</v>
      </c>
    </row>
    <row r="76" spans="1:4" ht="17.25">
      <c r="A76" s="739" t="s">
        <v>646</v>
      </c>
      <c r="B76" s="741" t="s">
        <v>513</v>
      </c>
      <c r="C76" s="740">
        <f>C77+C79</f>
        <v>225471</v>
      </c>
      <c r="D76" s="740">
        <f>D77+D79</f>
        <v>234366</v>
      </c>
    </row>
    <row r="77" spans="1:4" ht="36">
      <c r="A77" s="742" t="s">
        <v>647</v>
      </c>
      <c r="B77" s="743" t="s">
        <v>68</v>
      </c>
      <c r="C77" s="744">
        <f>C78</f>
        <v>225471</v>
      </c>
      <c r="D77" s="744">
        <f>D78</f>
        <v>234366</v>
      </c>
    </row>
    <row r="78" spans="1:4" ht="36">
      <c r="A78" s="742" t="s">
        <v>648</v>
      </c>
      <c r="B78" s="743" t="s">
        <v>367</v>
      </c>
      <c r="C78" s="744">
        <v>225471</v>
      </c>
      <c r="D78" s="744">
        <v>234366</v>
      </c>
    </row>
    <row r="79" spans="1:4" ht="18" hidden="1">
      <c r="A79" s="742" t="s">
        <v>649</v>
      </c>
      <c r="B79" s="743" t="s">
        <v>51</v>
      </c>
      <c r="C79" s="768">
        <f>C80</f>
        <v>0</v>
      </c>
      <c r="D79" s="768">
        <f>D80</f>
        <v>0</v>
      </c>
    </row>
    <row r="80" spans="1:4" ht="18" hidden="1">
      <c r="A80" s="742" t="s">
        <v>650</v>
      </c>
      <c r="B80" s="743" t="s">
        <v>634</v>
      </c>
      <c r="C80" s="768"/>
      <c r="D80" s="768"/>
    </row>
    <row r="81" spans="1:4" ht="17.25" hidden="1">
      <c r="A81" s="769" t="s">
        <v>653</v>
      </c>
      <c r="B81" s="766" t="s">
        <v>584</v>
      </c>
      <c r="C81" s="767">
        <f>C82+C83</f>
        <v>0</v>
      </c>
      <c r="D81" s="767">
        <f>D82+D83</f>
        <v>0</v>
      </c>
    </row>
    <row r="82" spans="1:4" ht="72" hidden="1">
      <c r="A82" s="770" t="s">
        <v>651</v>
      </c>
      <c r="B82" s="771" t="s">
        <v>284</v>
      </c>
      <c r="C82" s="768">
        <v>0</v>
      </c>
      <c r="D82" s="768">
        <v>0</v>
      </c>
    </row>
    <row r="83" spans="1:4" ht="36" hidden="1">
      <c r="A83" s="770" t="s">
        <v>652</v>
      </c>
      <c r="B83" s="771" t="s">
        <v>508</v>
      </c>
      <c r="C83" s="768">
        <v>0</v>
      </c>
      <c r="D83" s="768">
        <v>0</v>
      </c>
    </row>
    <row r="84" spans="1:4" ht="17.25">
      <c r="A84" s="769" t="s">
        <v>541</v>
      </c>
      <c r="B84" s="763" t="s">
        <v>540</v>
      </c>
      <c r="C84" s="767">
        <f>C85</f>
        <v>60000</v>
      </c>
      <c r="D84" s="767">
        <f>D85</f>
        <v>60000</v>
      </c>
    </row>
    <row r="85" spans="1:4" ht="18">
      <c r="A85" s="770" t="s">
        <v>542</v>
      </c>
      <c r="B85" s="765" t="s">
        <v>368</v>
      </c>
      <c r="C85" s="768">
        <v>60000</v>
      </c>
      <c r="D85" s="768">
        <v>60000</v>
      </c>
    </row>
    <row r="86" spans="1:4" ht="87" hidden="1">
      <c r="A86" s="733" t="s">
        <v>682</v>
      </c>
      <c r="B86" s="734" t="s">
        <v>678</v>
      </c>
      <c r="C86" s="734"/>
      <c r="D86" s="735">
        <f>D87</f>
        <v>0</v>
      </c>
    </row>
    <row r="87" spans="1:4" ht="100.5" customHeight="1" hidden="1">
      <c r="A87" s="616" t="s">
        <v>681</v>
      </c>
      <c r="B87" s="726" t="s">
        <v>679</v>
      </c>
      <c r="C87" s="726"/>
      <c r="D87" s="615">
        <f>D88</f>
        <v>0</v>
      </c>
    </row>
    <row r="88" spans="1:4" ht="65.25" customHeight="1" hidden="1">
      <c r="A88" s="616" t="s">
        <v>683</v>
      </c>
      <c r="B88" s="726" t="s">
        <v>680</v>
      </c>
      <c r="C88" s="726"/>
      <c r="D88" s="615">
        <v>0</v>
      </c>
    </row>
    <row r="89" spans="1:4" ht="51.75" hidden="1">
      <c r="A89" s="617" t="s">
        <v>674</v>
      </c>
      <c r="B89" s="618" t="s">
        <v>514</v>
      </c>
      <c r="C89" s="618"/>
      <c r="D89" s="613">
        <f>+D91</f>
        <v>0</v>
      </c>
    </row>
    <row r="90" spans="1:4" ht="54" hidden="1">
      <c r="A90" s="632" t="s">
        <v>676</v>
      </c>
      <c r="B90" s="633" t="s">
        <v>677</v>
      </c>
      <c r="C90" s="633"/>
      <c r="D90" s="615">
        <f>D91</f>
        <v>0</v>
      </c>
    </row>
    <row r="91" spans="1:4" ht="54" hidden="1">
      <c r="A91" s="632" t="s">
        <v>675</v>
      </c>
      <c r="B91" s="633" t="s">
        <v>509</v>
      </c>
      <c r="C91" s="633"/>
      <c r="D91" s="615">
        <v>0</v>
      </c>
    </row>
  </sheetData>
  <sheetProtection formatRows="0" autoFilter="0"/>
  <mergeCells count="10">
    <mergeCell ref="B7:D7"/>
    <mergeCell ref="A9:D9"/>
    <mergeCell ref="A10:D10"/>
    <mergeCell ref="A13:B13"/>
    <mergeCell ref="A1:D1"/>
    <mergeCell ref="A2:D2"/>
    <mergeCell ref="A3:D3"/>
    <mergeCell ref="A4:D4"/>
    <mergeCell ref="A5:D5"/>
    <mergeCell ref="A6:D6"/>
  </mergeCells>
  <printOptions horizontalCentered="1"/>
  <pageMargins left="0.5118110236220472" right="0.38" top="0.5118110236220472" bottom="0.3937007874015748" header="0.15748031496062992" footer="0.2362204724409449"/>
  <pageSetup blackAndWhite="1" fitToHeight="4" fitToWidth="1" horizontalDpi="600" verticalDpi="600" orientation="portrait" paperSize="9" scale="61" r:id="rId1"/>
  <rowBreaks count="2" manualBreakCount="2">
    <brk id="34" max="2" man="1"/>
    <brk id="6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Маслова</cp:lastModifiedBy>
  <cp:lastPrinted>2021-01-26T12:57:03Z</cp:lastPrinted>
  <dcterms:created xsi:type="dcterms:W3CDTF">2014-10-25T07:35:49Z</dcterms:created>
  <dcterms:modified xsi:type="dcterms:W3CDTF">2021-01-28T13:45:17Z</dcterms:modified>
  <cp:category/>
  <cp:version/>
  <cp:contentType/>
  <cp:contentStatus/>
</cp:coreProperties>
</file>